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D:\ПОСТАНОВИ\Залежності\ДОКУМЕНТИ після прийняття\"/>
    </mc:Choice>
  </mc:AlternateContent>
  <xr:revisionPtr revIDLastSave="0" documentId="13_ncr:1_{FBF6B920-EEEC-40F9-8DBF-F82A9C848EE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2026 рік" sheetId="1" r:id="rId1"/>
    <sheet name="2027 рік" sheetId="4" r:id="rId2"/>
    <sheet name="Копія аркуша Детальний розрахун" sheetId="3" state="hidden" r:id="rId3"/>
  </sheets>
  <definedNames>
    <definedName name="_xlnm.Print_Area" localSheetId="0">'2026 рік'!$A$1:$I$34</definedName>
    <definedName name="_xlnm.Print_Area" localSheetId="1">'2027 рік'!$A$1:$I$32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4" l="1"/>
  <c r="I32" i="4" s="1"/>
  <c r="D7" i="4" s="1"/>
  <c r="F7" i="4" s="1"/>
  <c r="I24" i="4"/>
  <c r="H30" i="4"/>
  <c r="I31" i="4" s="1"/>
  <c r="H24" i="4"/>
  <c r="H23" i="4"/>
  <c r="I23" i="4" s="1"/>
  <c r="F6" i="4" s="1"/>
  <c r="I16" i="4"/>
  <c r="I17" i="4"/>
  <c r="H13" i="4"/>
  <c r="I13" i="4" s="1"/>
  <c r="H14" i="4"/>
  <c r="I14" i="4" s="1"/>
  <c r="H15" i="4"/>
  <c r="I15" i="4" s="1"/>
  <c r="H12" i="4"/>
  <c r="I12" i="4" s="1"/>
  <c r="I19" i="4" s="1"/>
  <c r="I14" i="1"/>
  <c r="H32" i="1"/>
  <c r="I33" i="1" s="1"/>
  <c r="I26" i="1"/>
  <c r="J26" i="1" s="1"/>
  <c r="I25" i="1"/>
  <c r="I28" i="1" s="1"/>
  <c r="H26" i="1"/>
  <c r="H25" i="1"/>
  <c r="I19" i="1"/>
  <c r="I18" i="1"/>
  <c r="H17" i="1"/>
  <c r="H16" i="1"/>
  <c r="H15" i="1"/>
  <c r="H14" i="1"/>
  <c r="I20" i="1" l="1"/>
  <c r="I18" i="4"/>
  <c r="I27" i="1"/>
  <c r="J25" i="1"/>
  <c r="F8" i="1"/>
  <c r="F5" i="4"/>
  <c r="I26" i="4"/>
  <c r="D6" i="4" s="1"/>
  <c r="I25" i="4"/>
  <c r="D5" i="4"/>
  <c r="H41" i="3"/>
  <c r="H40" i="3"/>
  <c r="H39" i="3"/>
  <c r="H38" i="3"/>
  <c r="H33" i="3"/>
  <c r="H32" i="3"/>
  <c r="H31" i="3"/>
  <c r="H30" i="3"/>
  <c r="H25" i="3"/>
  <c r="H24" i="3"/>
  <c r="H23" i="3"/>
  <c r="H22" i="3"/>
  <c r="F17" i="3"/>
  <c r="H17" i="3" s="1"/>
  <c r="H16" i="3"/>
  <c r="H15" i="3"/>
  <c r="H14" i="3"/>
  <c r="H18" i="3" s="1"/>
  <c r="D5" i="3" s="1"/>
  <c r="F5" i="3" s="1"/>
  <c r="C9" i="3"/>
  <c r="I32" i="1"/>
  <c r="I34" i="1" s="1"/>
  <c r="D9" i="1" s="1"/>
  <c r="F9" i="1" s="1"/>
  <c r="D8" i="1"/>
  <c r="I17" i="1"/>
  <c r="I16" i="1"/>
  <c r="I15" i="1"/>
  <c r="I21" i="1" l="1"/>
  <c r="D7" i="1" s="1"/>
  <c r="F7" i="1"/>
  <c r="F10" i="1" s="1"/>
  <c r="H34" i="3"/>
  <c r="D7" i="3" s="1"/>
  <c r="F7" i="3" s="1"/>
  <c r="H42" i="3"/>
  <c r="D8" i="3" s="1"/>
  <c r="F8" i="3" s="1"/>
  <c r="F8" i="4"/>
  <c r="G8" i="4"/>
  <c r="H26" i="3"/>
  <c r="D6" i="3" s="1"/>
  <c r="F6" i="3" s="1"/>
  <c r="D10" i="3" s="1"/>
  <c r="G10" i="1" l="1"/>
</calcChain>
</file>

<file path=xl/sharedStrings.xml><?xml version="1.0" encoding="utf-8"?>
<sst xmlns="http://schemas.openxmlformats.org/spreadsheetml/2006/main" count="309" uniqueCount="94">
  <si>
    <t>2026 рік</t>
  </si>
  <si>
    <t>Назва послуги</t>
  </si>
  <si>
    <t>Кількість осіб на рік</t>
  </si>
  <si>
    <t>Гранична вартість відшкодування послуг на 1 пацієнта, грн.</t>
  </si>
  <si>
    <t>Загальна вартість
К-ть осіб * Гран.вартість</t>
  </si>
  <si>
    <t xml:space="preserve"> </t>
  </si>
  <si>
    <t>Загальна к-ть осіб</t>
  </si>
  <si>
    <t>Х</t>
  </si>
  <si>
    <t xml:space="preserve">Загальна сума видатків на 2026 рік на реалізацію експериментального проекту, грн.			</t>
  </si>
  <si>
    <t>грн.</t>
  </si>
  <si>
    <t>Код</t>
  </si>
  <si>
    <t>*Опис послуги</t>
  </si>
  <si>
    <t>Назва одиниці</t>
  </si>
  <si>
    <t>Ціна одиниці</t>
  </si>
  <si>
    <t>Кількість одиниці</t>
  </si>
  <si>
    <t>*ІСЦ</t>
  </si>
  <si>
    <t>**Ціна одиниці з урахуванням ІСЦ</t>
  </si>
  <si>
    <t>Сума за послугу</t>
  </si>
  <si>
    <t>01-ІК</t>
  </si>
  <si>
    <t>Індивідуальна психотерапія та консультування</t>
  </si>
  <si>
    <t>Підготовка індивідуального плану, оцінка психоемоційного стану та факторів ризику розвитку залежної поведінки, психологічна підтримка та корекція поведінкових установок та розвиток життєвих, соціальних і комунікативних навичок тощо</t>
  </si>
  <si>
    <t>година</t>
  </si>
  <si>
    <t>02-ГК</t>
  </si>
  <si>
    <t>Групова психотерапія та консультування</t>
  </si>
  <si>
    <t>03-СС</t>
  </si>
  <si>
    <t>Соціальний супровід</t>
  </si>
  <si>
    <t>Сімейне консультування (навчання членів сім'ї методам підтримки та формування здорового мікроклімату), організація груп самодопомоги та взаємопідтримки для соціальної інтеграції, робота з соціальним працівником (роз'яснення ризиків, інформування про послуги, організація дозвілля), а також інформування про доступні центри психічного здоров'я, реабілітаційні програми та альтернативні деструктивній поведінці спортивні й культурні заходи тощо</t>
  </si>
  <si>
    <t>04-ФА</t>
  </si>
  <si>
    <t>Організація фізичної активності та зайнятості</t>
  </si>
  <si>
    <t>Відновлення здатності пацієнта виконувати повсякденні дії тощо</t>
  </si>
  <si>
    <t>05-П</t>
  </si>
  <si>
    <t>Організація проживання</t>
  </si>
  <si>
    <t>Відповідно до Додатку 1 до постанови Кабінету Міністрів України від 2 лютого 2011 р. № 98 (в редакції постанови Кабінету Міністрів України від 23 грудня 2021 р. № 1355)</t>
  </si>
  <si>
    <t>день</t>
  </si>
  <si>
    <t>06-Х</t>
  </si>
  <si>
    <t>Організація харчування</t>
  </si>
  <si>
    <t>Відповідно до добової норми, встановленої Нормою № 5 Норм харчування військовослужбовців Збройних Сил та інших військових формувань, затверджених постановою Кабінету Міністрів України від 29 березня 2002 р. № 426.</t>
  </si>
  <si>
    <t>Загальна сума послуг на 1 день</t>
  </si>
  <si>
    <t>Загальна сума послуг</t>
  </si>
  <si>
    <t>Код процедури</t>
  </si>
  <si>
    <t>Назва процедури</t>
  </si>
  <si>
    <t>*Опис процедури</t>
  </si>
  <si>
    <t>Детальний розрахунок вартості послуг з корекції рубцевих змін шкіри після травм, опіків окремим категоріям осіб, які захищали незалежність, суверенітет та територіальну цілісність України</t>
  </si>
  <si>
    <t xml:space="preserve">Послуга лазерної судинної терапії        </t>
  </si>
  <si>
    <t xml:space="preserve">Послуга лазерного шліфування шкіри ербієвим лазером		</t>
  </si>
  <si>
    <t xml:space="preserve">Послуга пікосекундної лазерної терапії	</t>
  </si>
  <si>
    <t xml:space="preserve">Послуга ін'єкційної терапії полінуклеотидами	</t>
  </si>
  <si>
    <t>Послуга лазерної судинної терапії</t>
  </si>
  <si>
    <t>CONS_INIT</t>
  </si>
  <si>
    <t>Первинна консультація</t>
  </si>
  <si>
    <t>1 на маршрут</t>
  </si>
  <si>
    <t>прийом</t>
  </si>
  <si>
    <t>CONS_FU</t>
  </si>
  <si>
    <t>Огляд/консультація (повторна)</t>
  </si>
  <si>
    <t>Супровідний нагляд</t>
  </si>
  <si>
    <t>LAS_VASC</t>
  </si>
  <si>
    <t>Судинний лазер</t>
  </si>
  <si>
    <t>Курс 8–10; 1 раз/3–4 тижні</t>
  </si>
  <si>
    <t>сеанс</t>
  </si>
  <si>
    <t>92513-XX</t>
  </si>
  <si>
    <t>*Анастезія</t>
  </si>
  <si>
    <t>Залежить виключно від домовленості з лікарем та больового порогу пацієнта</t>
  </si>
  <si>
    <t>послуга</t>
  </si>
  <si>
    <t>Послуга лазерного шліфування шкіри ербієвим лазером</t>
  </si>
  <si>
    <t>LAS_ERBIUM</t>
  </si>
  <si>
    <t>Ербієве шліфування</t>
  </si>
  <si>
    <t>Курс 6–12; 1 раз/3–4 тижні</t>
  </si>
  <si>
    <t>Послуга пікосекундної лазерної терапії</t>
  </si>
  <si>
    <t>LAS_PICO</t>
  </si>
  <si>
    <t>Пікосекундний лазер</t>
  </si>
  <si>
    <t>Курс ~6; 1 раз/3–4 тижні</t>
  </si>
  <si>
    <t>Послуга ін'єкційної терапії полінуклеотидами</t>
  </si>
  <si>
    <t>INJ_PN</t>
  </si>
  <si>
    <t>Ін'єкції полінуклеотидів</t>
  </si>
  <si>
    <t>2–4; 1 раз/2 тижні</t>
  </si>
  <si>
    <t>Психоосвітні (психоедукаційні) заходи, організація та проведення груп самодопомоги і взаємопідтримки, розвиток соціальних і комунікативних навичок тощо; формується група (групи) 10-15 ветеранів, у складі яких вони у подальшому отримують послуги</t>
  </si>
  <si>
    <t>Психоосвітні (психоедукаційні) заходи, організація та проведення груп самодопомоги і взаємопідтримки, розвиток соціальних і комунікативних навичок тощо; формується група (групи) 10-15 ветеранів, у складі яких вони у подальшому отримують послуги 4 рази на місяць</t>
  </si>
  <si>
    <t xml:space="preserve">Кількість осіб </t>
  </si>
  <si>
    <t xml:space="preserve">Загальна сума видатків на 2026 рік 	</t>
  </si>
  <si>
    <t>гривень</t>
  </si>
  <si>
    <t>Відповідно до добової норми, встановленої Нормою № 5 Норм харчування військовослужбовців Збройних Сил та інших військових формувань, затверджених постановою Кабінету Міністрів України від 29 березня 2002 р. № 426</t>
  </si>
  <si>
    <t xml:space="preserve">Код </t>
  </si>
  <si>
    <t xml:space="preserve">Загальна сума видатків на 2027 рік 	</t>
  </si>
  <si>
    <t xml:space="preserve">І етап: Медико-психологічний супровід в стаціонарних умовах (30 днів)		</t>
  </si>
  <si>
    <t xml:space="preserve">ІІ етап: Медико-психологічний супровід в амбулаторних умовах (30 днів)		</t>
  </si>
  <si>
    <t>І етап: Медико-психологічний супровід в стаціонарних умовах (30 календарних днів)</t>
  </si>
  <si>
    <t>ІІ етап: Медико-психологічний супровід в амбулаторних умовах (30 календарних днів)</t>
  </si>
  <si>
    <t>ІІІ етап: Медико-психологічний супровід в амбулаторних умовах (280 календарних днів)</t>
  </si>
  <si>
    <t xml:space="preserve">ІІІ етап: Медико-психологічний супровід в умовах групових консультацій (280 днів)		</t>
  </si>
  <si>
    <t xml:space="preserve">ІІІ етап: Медико-психологічний супровід в умовах групових консультацій (10 місяців)		</t>
  </si>
  <si>
    <t>Калькуляція послуг на 2026 рік</t>
  </si>
  <si>
    <t>Калькуляція послуг на 2027 рік</t>
  </si>
  <si>
    <t>Додаток 6
до Договору про відшкодування наданих послуг із медико-психологічного супроводу від “___ˮ ___________ 2026 року № ____</t>
  </si>
  <si>
    <t>Додаток 6 (продовження)
до Договору про відшкодування наданих послуг із медико-психологічного супроводу від “___ˮ ___________ 2026 року № 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</si>
</sst>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;\(#,##0.00\)"/>
    <numFmt numFmtId="165" formatCode="#,##0.0"/>
    <numFmt numFmtId="166" formatCode="0.0%"/>
  </numFmts>
  <fonts count="18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5"/>
      <color theme="1"/>
      <name val="Arial"/>
      <scheme val="minor"/>
    </font>
    <font>
      <b/>
      <sz val="10"/>
      <color theme="1"/>
      <name val="Arial"/>
      <scheme val="minor"/>
    </font>
    <font>
      <sz val="10"/>
      <name val="Arial"/>
    </font>
    <font>
      <sz val="11"/>
      <color rgb="FF000000"/>
      <name val="Calibri"/>
    </font>
    <font>
      <sz val="10"/>
      <color rgb="FF000000"/>
      <name val="Arial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rgb="FFFFD0D0"/>
        <bgColor rgb="FFFFD0D0"/>
      </patternFill>
    </fill>
    <fill>
      <patternFill patternType="solid">
        <fgColor rgb="FFFFF5F5"/>
        <bgColor rgb="FFFFF5F5"/>
      </patternFill>
    </fill>
    <fill>
      <patternFill patternType="solid">
        <fgColor rgb="FFEDD1D1"/>
        <bgColor rgb="FFEDD1D1"/>
      </patternFill>
    </fill>
    <fill>
      <patternFill patternType="solid">
        <fgColor rgb="FFF9FFE4"/>
        <bgColor rgb="FFF9FFE4"/>
      </patternFill>
    </fill>
    <fill>
      <patternFill patternType="solid">
        <fgColor rgb="FFDFF0FF"/>
        <bgColor rgb="FFDFF0FF"/>
      </patternFill>
    </fill>
    <fill>
      <patternFill patternType="solid">
        <fgColor rgb="FFE7E4FF"/>
        <bgColor rgb="FFE7E4FF"/>
      </patternFill>
    </fill>
    <fill>
      <patternFill patternType="solid">
        <fgColor rgb="FFFFF6DF"/>
        <bgColor rgb="FFFFF6DF"/>
      </patternFill>
    </fill>
    <fill>
      <patternFill patternType="solid">
        <fgColor rgb="FFFFE4E4"/>
        <bgColor rgb="FFFFE4E4"/>
      </patternFill>
    </fill>
    <fill>
      <patternFill patternType="solid">
        <fgColor rgb="FFF1DFFF"/>
        <bgColor rgb="FFF1DFFF"/>
      </patternFill>
    </fill>
    <fill>
      <patternFill patternType="solid">
        <fgColor rgb="FFE4F2FF"/>
        <bgColor rgb="FFE4F2FF"/>
      </patternFill>
    </fill>
    <fill>
      <patternFill patternType="solid">
        <fgColor rgb="FFD4FFDD"/>
        <bgColor rgb="FFD4FFDD"/>
      </patternFill>
    </fill>
    <fill>
      <patternFill patternType="solid">
        <fgColor theme="7" tint="0.79998168889431442"/>
        <bgColor rgb="FFFFD0D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FF5F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rgb="FFEDD1D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rgb="FFF9FFE4"/>
      </patternFill>
    </fill>
    <fill>
      <patternFill patternType="solid">
        <fgColor theme="9" tint="0.79998168889431442"/>
        <bgColor rgb="FFDFF0FF"/>
      </patternFill>
    </fill>
    <fill>
      <patternFill patternType="solid">
        <fgColor theme="7" tint="0.79998168889431442"/>
        <bgColor rgb="FFE7E4FF"/>
      </patternFill>
    </fill>
    <fill>
      <patternFill patternType="solid">
        <fgColor theme="9" tint="0.79998168889431442"/>
        <bgColor rgb="FFFFF6DF"/>
      </patternFill>
    </fill>
    <fill>
      <patternFill patternType="solid">
        <fgColor theme="7" tint="0.79998168889431442"/>
        <bgColor rgb="FFFFE4E4"/>
      </patternFill>
    </fill>
  </fills>
  <borders count="11">
    <border>
      <left/>
      <right/>
      <top/>
      <bottom/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/>
      <top style="thin">
        <color rgb="FF666666"/>
      </top>
      <bottom/>
      <diagonal/>
    </border>
    <border>
      <left/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666666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right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0" fontId="5" fillId="0" borderId="3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7" borderId="3" xfId="0" applyFont="1" applyFill="1" applyBorder="1" applyAlignment="1">
      <alignment vertical="center" wrapText="1"/>
    </xf>
    <xf numFmtId="0" fontId="3" fillId="9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11" borderId="3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/>
    <xf numFmtId="0" fontId="9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9" fillId="14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4" fontId="9" fillId="14" borderId="3" xfId="0" applyNumberFormat="1" applyFont="1" applyFill="1" applyBorder="1" applyAlignment="1">
      <alignment horizontal="center" vertical="center" wrapText="1"/>
    </xf>
    <xf numFmtId="0" fontId="9" fillId="19" borderId="3" xfId="0" applyFont="1" applyFill="1" applyBorder="1" applyAlignment="1">
      <alignment horizontal="center" vertical="center" wrapText="1"/>
    </xf>
    <xf numFmtId="0" fontId="7" fillId="0" borderId="3" xfId="0" quotePrefix="1" applyFont="1" applyBorder="1" applyAlignment="1">
      <alignment horizontal="center" vertical="center" wrapText="1"/>
    </xf>
    <xf numFmtId="0" fontId="8" fillId="0" borderId="3" xfId="0" applyFont="1" applyBorder="1" applyAlignment="1">
      <alignment horizontal="justify" vertical="center" wrapText="1"/>
    </xf>
    <xf numFmtId="166" fontId="11" fillId="0" borderId="3" xfId="0" applyNumberFormat="1" applyFont="1" applyBorder="1" applyAlignment="1">
      <alignment horizontal="center" vertical="center" wrapText="1"/>
    </xf>
    <xf numFmtId="4" fontId="9" fillId="18" borderId="3" xfId="0" applyNumberFormat="1" applyFont="1" applyFill="1" applyBorder="1" applyAlignment="1">
      <alignment horizontal="right" vertical="center" wrapText="1"/>
    </xf>
    <xf numFmtId="0" fontId="7" fillId="18" borderId="0" xfId="0" applyFont="1" applyFill="1" applyAlignment="1">
      <alignment vertical="center" wrapText="1"/>
    </xf>
    <xf numFmtId="0" fontId="8" fillId="18" borderId="0" xfId="0" applyFont="1" applyFill="1"/>
    <xf numFmtId="0" fontId="9" fillId="21" borderId="3" xfId="0" applyFont="1" applyFill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0" fontId="9" fillId="23" borderId="3" xfId="0" applyFont="1" applyFill="1" applyBorder="1" applyAlignment="1">
      <alignment horizontal="center" vertical="center" wrapText="1"/>
    </xf>
    <xf numFmtId="4" fontId="9" fillId="16" borderId="0" xfId="0" applyNumberFormat="1" applyFont="1" applyFill="1" applyAlignment="1">
      <alignment horizontal="center" vertical="center" wrapText="1"/>
    </xf>
    <xf numFmtId="43" fontId="9" fillId="16" borderId="0" xfId="1" applyFont="1" applyFill="1" applyBorder="1" applyAlignment="1">
      <alignment horizontal="center" vertical="center" wrapText="1"/>
    </xf>
    <xf numFmtId="43" fontId="7" fillId="16" borderId="0" xfId="1" applyFont="1" applyFill="1" applyBorder="1" applyAlignment="1">
      <alignment horizontal="center" vertical="center" wrapText="1"/>
    </xf>
    <xf numFmtId="3" fontId="9" fillId="16" borderId="0" xfId="0" applyNumberFormat="1" applyFont="1" applyFill="1" applyAlignment="1">
      <alignment vertical="center" wrapText="1"/>
    </xf>
    <xf numFmtId="0" fontId="9" fillId="14" borderId="9" xfId="0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9" fillId="13" borderId="9" xfId="0" applyFont="1" applyFill="1" applyBorder="1" applyAlignment="1">
      <alignment horizontal="center" vertical="center" wrapText="1"/>
    </xf>
    <xf numFmtId="0" fontId="10" fillId="14" borderId="9" xfId="0" applyFont="1" applyFill="1" applyBorder="1"/>
    <xf numFmtId="0" fontId="7" fillId="15" borderId="9" xfId="0" applyFont="1" applyFill="1" applyBorder="1" applyAlignment="1">
      <alignment horizontal="left" vertical="center" wrapText="1"/>
    </xf>
    <xf numFmtId="0" fontId="10" fillId="16" borderId="9" xfId="0" applyFont="1" applyFill="1" applyBorder="1"/>
    <xf numFmtId="4" fontId="9" fillId="16" borderId="9" xfId="0" applyNumberFormat="1" applyFont="1" applyFill="1" applyBorder="1" applyAlignment="1">
      <alignment horizontal="right" vertical="center" wrapText="1"/>
    </xf>
    <xf numFmtId="0" fontId="10" fillId="16" borderId="9" xfId="0" applyFont="1" applyFill="1" applyBorder="1" applyAlignment="1">
      <alignment horizontal="right"/>
    </xf>
    <xf numFmtId="0" fontId="9" fillId="22" borderId="1" xfId="0" applyFont="1" applyFill="1" applyBorder="1" applyAlignment="1">
      <alignment horizontal="right" vertical="center" wrapText="1"/>
    </xf>
    <xf numFmtId="0" fontId="10" fillId="18" borderId="8" xfId="0" applyFont="1" applyFill="1" applyBorder="1"/>
    <xf numFmtId="0" fontId="10" fillId="18" borderId="2" xfId="0" applyFont="1" applyFill="1" applyBorder="1"/>
    <xf numFmtId="0" fontId="9" fillId="18" borderId="1" xfId="0" applyFont="1" applyFill="1" applyBorder="1" applyAlignment="1">
      <alignment horizontal="right" vertical="center" wrapText="1"/>
    </xf>
    <xf numFmtId="0" fontId="16" fillId="0" borderId="10" xfId="0" applyFont="1" applyBorder="1" applyAlignment="1">
      <alignment horizontal="center" vertical="center" wrapText="1"/>
    </xf>
    <xf numFmtId="0" fontId="9" fillId="20" borderId="1" xfId="0" applyFont="1" applyFill="1" applyBorder="1" applyAlignment="1">
      <alignment horizontal="right" vertical="center" wrapText="1"/>
    </xf>
    <xf numFmtId="0" fontId="9" fillId="16" borderId="9" xfId="0" applyFont="1" applyFill="1" applyBorder="1" applyAlignment="1">
      <alignment horizontal="center" vertical="center" wrapText="1"/>
    </xf>
    <xf numFmtId="3" fontId="9" fillId="16" borderId="9" xfId="0" applyNumberFormat="1" applyFont="1" applyFill="1" applyBorder="1" applyAlignment="1">
      <alignment horizontal="right" vertical="center" wrapText="1"/>
    </xf>
    <xf numFmtId="3" fontId="9" fillId="18" borderId="9" xfId="0" applyNumberFormat="1" applyFont="1" applyFill="1" applyBorder="1" applyAlignment="1">
      <alignment horizontal="right" vertical="center" wrapText="1"/>
    </xf>
    <xf numFmtId="0" fontId="9" fillId="17" borderId="9" xfId="0" applyFont="1" applyFill="1" applyBorder="1" applyAlignment="1">
      <alignment horizontal="left" vertical="center" wrapText="1"/>
    </xf>
    <xf numFmtId="0" fontId="9" fillId="13" borderId="1" xfId="0" applyFont="1" applyFill="1" applyBorder="1" applyAlignment="1">
      <alignment horizontal="center" vertical="center" wrapText="1"/>
    </xf>
    <xf numFmtId="0" fontId="10" fillId="14" borderId="2" xfId="0" applyFont="1" applyFill="1" applyBorder="1"/>
    <xf numFmtId="0" fontId="7" fillId="15" borderId="1" xfId="0" applyFont="1" applyFill="1" applyBorder="1" applyAlignment="1">
      <alignment horizontal="left" vertical="center" wrapText="1"/>
    </xf>
    <xf numFmtId="0" fontId="10" fillId="16" borderId="2" xfId="0" applyFont="1" applyFill="1" applyBorder="1"/>
    <xf numFmtId="0" fontId="9" fillId="16" borderId="4" xfId="0" applyFont="1" applyFill="1" applyBorder="1" applyAlignment="1">
      <alignment horizontal="center" vertical="center" wrapText="1"/>
    </xf>
    <xf numFmtId="0" fontId="10" fillId="16" borderId="7" xfId="0" applyFont="1" applyFill="1" applyBorder="1"/>
    <xf numFmtId="4" fontId="9" fillId="16" borderId="1" xfId="0" applyNumberFormat="1" applyFont="1" applyFill="1" applyBorder="1" applyAlignment="1">
      <alignment horizontal="right" vertical="center" wrapText="1"/>
    </xf>
    <xf numFmtId="0" fontId="10" fillId="16" borderId="2" xfId="0" applyFont="1" applyFill="1" applyBorder="1" applyAlignment="1">
      <alignment horizontal="right"/>
    </xf>
    <xf numFmtId="0" fontId="7" fillId="15" borderId="5" xfId="0" applyFont="1" applyFill="1" applyBorder="1" applyAlignment="1">
      <alignment horizontal="left" vertical="center" wrapText="1"/>
    </xf>
    <xf numFmtId="0" fontId="10" fillId="16" borderId="6" xfId="0" applyFont="1" applyFill="1" applyBorder="1"/>
    <xf numFmtId="4" fontId="9" fillId="16" borderId="5" xfId="0" applyNumberFormat="1" applyFont="1" applyFill="1" applyBorder="1" applyAlignment="1">
      <alignment horizontal="right" vertical="center" wrapText="1"/>
    </xf>
    <xf numFmtId="0" fontId="10" fillId="16" borderId="6" xfId="0" applyFont="1" applyFill="1" applyBorder="1" applyAlignment="1">
      <alignment horizontal="right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/>
    <xf numFmtId="0" fontId="2" fillId="0" borderId="0" xfId="0" applyFont="1" applyAlignment="1">
      <alignment horizontal="left" vertical="center" wrapText="1"/>
    </xf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3" fillId="12" borderId="1" xfId="0" applyFont="1" applyFill="1" applyBorder="1" applyAlignment="1">
      <alignment horizontal="right" vertical="center" wrapText="1"/>
    </xf>
    <xf numFmtId="0" fontId="4" fillId="0" borderId="8" xfId="0" applyFont="1" applyBorder="1"/>
    <xf numFmtId="0" fontId="3" fillId="4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6" borderId="1" xfId="0" applyFont="1" applyFill="1" applyBorder="1" applyAlignment="1">
      <alignment horizontal="right" vertical="center" wrapText="1"/>
    </xf>
    <xf numFmtId="0" fontId="3" fillId="8" borderId="1" xfId="0" applyFont="1" applyFill="1" applyBorder="1" applyAlignment="1">
      <alignment horizontal="right" vertical="center" wrapText="1"/>
    </xf>
    <xf numFmtId="0" fontId="3" fillId="10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7" fillId="0" borderId="0" xfId="0" applyFont="1" applyAlignment="1">
      <alignment horizontal="left" vertical="top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C992"/>
  <sheetViews>
    <sheetView view="pageBreakPreview" zoomScaleNormal="100" zoomScaleSheetLayoutView="100" workbookViewId="0">
      <selection activeCell="F1" sqref="F1:I3"/>
    </sheetView>
  </sheetViews>
  <sheetFormatPr defaultColWidth="12.5703125" defaultRowHeight="15.75" customHeight="1" x14ac:dyDescent="0.2"/>
  <cols>
    <col min="1" max="1" width="7.7109375" style="21" customWidth="1"/>
    <col min="2" max="2" width="26.42578125" style="21" customWidth="1"/>
    <col min="3" max="3" width="44.42578125" style="21" customWidth="1"/>
    <col min="4" max="5" width="10.85546875" style="21" customWidth="1"/>
    <col min="6" max="7" width="12.5703125" style="21"/>
    <col min="8" max="9" width="16.140625" style="21" customWidth="1"/>
    <col min="10" max="16384" width="12.5703125" style="21"/>
  </cols>
  <sheetData>
    <row r="1" spans="1:29" ht="15.75" customHeight="1" x14ac:dyDescent="0.2">
      <c r="F1" s="101" t="s">
        <v>92</v>
      </c>
      <c r="G1" s="101"/>
      <c r="H1" s="101"/>
      <c r="I1" s="101"/>
    </row>
    <row r="2" spans="1:29" ht="15.75" customHeight="1" x14ac:dyDescent="0.2">
      <c r="F2" s="101"/>
      <c r="G2" s="101"/>
      <c r="H2" s="101"/>
      <c r="I2" s="101"/>
    </row>
    <row r="3" spans="1:29" ht="15.75" customHeight="1" x14ac:dyDescent="0.2">
      <c r="F3" s="101"/>
      <c r="G3" s="101"/>
      <c r="H3" s="101"/>
      <c r="I3" s="101"/>
    </row>
    <row r="4" spans="1:29" s="35" customFormat="1" ht="45" customHeight="1" x14ac:dyDescent="0.3">
      <c r="A4" s="99" t="s">
        <v>90</v>
      </c>
      <c r="B4" s="99"/>
      <c r="C4" s="99"/>
      <c r="D4" s="99"/>
      <c r="E4" s="99"/>
      <c r="F4" s="99"/>
      <c r="G4" s="99"/>
      <c r="H4" s="99"/>
      <c r="I4" s="99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</row>
    <row r="5" spans="1:29" ht="12.75" x14ac:dyDescent="0.2">
      <c r="A5" s="10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</row>
    <row r="6" spans="1:29" ht="41.25" customHeight="1" x14ac:dyDescent="0.2">
      <c r="A6" s="56" t="s">
        <v>1</v>
      </c>
      <c r="B6" s="57"/>
      <c r="C6" s="53" t="s">
        <v>77</v>
      </c>
      <c r="D6" s="56" t="s">
        <v>3</v>
      </c>
      <c r="E6" s="57"/>
      <c r="F6" s="56" t="s">
        <v>4</v>
      </c>
      <c r="G6" s="57"/>
      <c r="H6" s="22"/>
      <c r="I6" s="22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</row>
    <row r="7" spans="1:29" ht="25.5" customHeight="1" x14ac:dyDescent="0.2">
      <c r="A7" s="58" t="s">
        <v>83</v>
      </c>
      <c r="B7" s="59"/>
      <c r="C7" s="68">
        <v>200</v>
      </c>
      <c r="D7" s="60">
        <f>I21</f>
        <v>126435.74999999999</v>
      </c>
      <c r="E7" s="61"/>
      <c r="F7" s="69">
        <f>(I14+I16+I17+I18+I19)*200+I15*20</f>
        <v>18224976</v>
      </c>
      <c r="G7" s="69"/>
      <c r="H7" s="49"/>
      <c r="I7" s="5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</row>
    <row r="8" spans="1:29" ht="25.5" customHeight="1" x14ac:dyDescent="0.2">
      <c r="A8" s="58" t="s">
        <v>84</v>
      </c>
      <c r="B8" s="59"/>
      <c r="C8" s="59"/>
      <c r="D8" s="60">
        <f>I28</f>
        <v>8396.36</v>
      </c>
      <c r="E8" s="61"/>
      <c r="F8" s="69">
        <f>I25*C7+I26*20</f>
        <v>737648.8</v>
      </c>
      <c r="G8" s="69"/>
      <c r="H8" s="49"/>
      <c r="I8" s="51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</row>
    <row r="9" spans="1:29" ht="27" customHeight="1" x14ac:dyDescent="0.2">
      <c r="A9" s="58" t="s">
        <v>88</v>
      </c>
      <c r="B9" s="59"/>
      <c r="C9" s="59"/>
      <c r="D9" s="60">
        <f>I34</f>
        <v>52312.4</v>
      </c>
      <c r="E9" s="61"/>
      <c r="F9" s="69">
        <f>20*D9</f>
        <v>1046248</v>
      </c>
      <c r="G9" s="69"/>
      <c r="H9" s="49"/>
      <c r="I9" s="51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</row>
    <row r="10" spans="1:29" ht="15.75" customHeight="1" x14ac:dyDescent="0.2">
      <c r="A10" s="71" t="s">
        <v>78</v>
      </c>
      <c r="B10" s="71"/>
      <c r="C10" s="71"/>
      <c r="D10" s="71"/>
      <c r="E10" s="71"/>
      <c r="F10" s="70">
        <f>F7+F8+F9</f>
        <v>20008872.800000001</v>
      </c>
      <c r="G10" s="70">
        <f>F7+F8+F9</f>
        <v>20008872.800000001</v>
      </c>
      <c r="H10" s="52"/>
      <c r="I10" s="52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</row>
    <row r="11" spans="1:29" ht="12.75" x14ac:dyDescent="0.2">
      <c r="A11" s="26"/>
      <c r="B11" s="26"/>
      <c r="C11" s="26"/>
      <c r="D11" s="22"/>
      <c r="E11" s="22"/>
      <c r="F11" s="22"/>
      <c r="G11" s="22"/>
      <c r="H11" s="22"/>
      <c r="I11" s="25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</row>
    <row r="12" spans="1:29" ht="18.75" customHeight="1" x14ac:dyDescent="0.2">
      <c r="A12" s="66" t="s">
        <v>85</v>
      </c>
      <c r="B12" s="66"/>
      <c r="C12" s="66"/>
      <c r="D12" s="66"/>
      <c r="E12" s="66"/>
      <c r="F12" s="66"/>
      <c r="G12" s="66"/>
      <c r="H12" s="66"/>
      <c r="I12" s="37" t="s">
        <v>79</v>
      </c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</row>
    <row r="13" spans="1:29" ht="25.5" x14ac:dyDescent="0.2">
      <c r="A13" s="39" t="s">
        <v>10</v>
      </c>
      <c r="B13" s="39" t="s">
        <v>1</v>
      </c>
      <c r="C13" s="39" t="s">
        <v>11</v>
      </c>
      <c r="D13" s="36" t="s">
        <v>12</v>
      </c>
      <c r="E13" s="38" t="s">
        <v>13</v>
      </c>
      <c r="F13" s="36" t="s">
        <v>14</v>
      </c>
      <c r="G13" s="36" t="s">
        <v>15</v>
      </c>
      <c r="H13" s="38" t="s">
        <v>16</v>
      </c>
      <c r="I13" s="36" t="s">
        <v>17</v>
      </c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</row>
    <row r="14" spans="1:29" ht="68.25" customHeight="1" x14ac:dyDescent="0.2">
      <c r="A14" s="40" t="s">
        <v>18</v>
      </c>
      <c r="B14" s="27" t="s">
        <v>19</v>
      </c>
      <c r="C14" s="41" t="s">
        <v>20</v>
      </c>
      <c r="D14" s="29" t="s">
        <v>21</v>
      </c>
      <c r="E14" s="30">
        <v>720</v>
      </c>
      <c r="F14" s="31">
        <v>30</v>
      </c>
      <c r="G14" s="42">
        <v>1.099</v>
      </c>
      <c r="H14" s="32">
        <f>E14*G14</f>
        <v>791.28</v>
      </c>
      <c r="I14" s="32">
        <f>E14*F14*G14</f>
        <v>23738.399999999998</v>
      </c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</row>
    <row r="15" spans="1:29" ht="67.5" customHeight="1" x14ac:dyDescent="0.2">
      <c r="A15" s="40" t="s">
        <v>22</v>
      </c>
      <c r="B15" s="27" t="s">
        <v>23</v>
      </c>
      <c r="C15" s="41" t="s">
        <v>75</v>
      </c>
      <c r="D15" s="29" t="s">
        <v>21</v>
      </c>
      <c r="E15" s="30">
        <v>1190</v>
      </c>
      <c r="F15" s="31">
        <v>30</v>
      </c>
      <c r="G15" s="42">
        <v>1.099</v>
      </c>
      <c r="H15" s="32">
        <f>E15*G15</f>
        <v>1307.81</v>
      </c>
      <c r="I15" s="32">
        <f t="shared" ref="I15:I17" si="0">E15*F15*G15</f>
        <v>39234.299999999996</v>
      </c>
      <c r="J15" s="20"/>
      <c r="K15" s="33"/>
      <c r="L15" s="20" t="s">
        <v>5</v>
      </c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</row>
    <row r="16" spans="1:29" ht="132" customHeight="1" x14ac:dyDescent="0.2">
      <c r="A16" s="40" t="s">
        <v>24</v>
      </c>
      <c r="B16" s="27" t="s">
        <v>25</v>
      </c>
      <c r="C16" s="41" t="s">
        <v>26</v>
      </c>
      <c r="D16" s="29" t="s">
        <v>21</v>
      </c>
      <c r="E16" s="30">
        <v>370</v>
      </c>
      <c r="F16" s="31">
        <v>45</v>
      </c>
      <c r="G16" s="42">
        <v>1.099</v>
      </c>
      <c r="H16" s="32">
        <f>E16*G16</f>
        <v>406.63</v>
      </c>
      <c r="I16" s="32">
        <f t="shared" si="0"/>
        <v>18298.349999999999</v>
      </c>
      <c r="J16" s="20"/>
      <c r="K16" s="33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</row>
    <row r="17" spans="1:29" ht="30" x14ac:dyDescent="0.2">
      <c r="A17" s="40" t="s">
        <v>27</v>
      </c>
      <c r="B17" s="27" t="s">
        <v>28</v>
      </c>
      <c r="C17" s="41" t="s">
        <v>29</v>
      </c>
      <c r="D17" s="29" t="s">
        <v>21</v>
      </c>
      <c r="E17" s="30">
        <v>320</v>
      </c>
      <c r="F17" s="31">
        <v>30</v>
      </c>
      <c r="G17" s="42">
        <v>1.099</v>
      </c>
      <c r="H17" s="32">
        <f>E17*G17</f>
        <v>351.68</v>
      </c>
      <c r="I17" s="32">
        <f t="shared" si="0"/>
        <v>10550.4</v>
      </c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</row>
    <row r="18" spans="1:29" ht="52.5" customHeight="1" x14ac:dyDescent="0.2">
      <c r="A18" s="40" t="s">
        <v>30</v>
      </c>
      <c r="B18" s="27" t="s">
        <v>31</v>
      </c>
      <c r="C18" s="41" t="s">
        <v>32</v>
      </c>
      <c r="D18" s="29" t="s">
        <v>33</v>
      </c>
      <c r="E18" s="30">
        <v>900</v>
      </c>
      <c r="F18" s="31">
        <v>30</v>
      </c>
      <c r="G18" s="31" t="s">
        <v>7</v>
      </c>
      <c r="H18" s="32" t="s">
        <v>7</v>
      </c>
      <c r="I18" s="32">
        <f>E18*F18</f>
        <v>27000</v>
      </c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</row>
    <row r="19" spans="1:29" ht="63.75" x14ac:dyDescent="0.2">
      <c r="A19" s="40" t="s">
        <v>34</v>
      </c>
      <c r="B19" s="27" t="s">
        <v>35</v>
      </c>
      <c r="C19" s="41" t="s">
        <v>80</v>
      </c>
      <c r="D19" s="29" t="s">
        <v>33</v>
      </c>
      <c r="E19" s="30">
        <v>253.81</v>
      </c>
      <c r="F19" s="31">
        <v>30</v>
      </c>
      <c r="G19" s="31" t="s">
        <v>7</v>
      </c>
      <c r="H19" s="32" t="s">
        <v>7</v>
      </c>
      <c r="I19" s="32">
        <f>E19*F19</f>
        <v>7614.3</v>
      </c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29" s="45" customFormat="1" ht="12.75" x14ac:dyDescent="0.2">
      <c r="A20" s="65" t="s">
        <v>37</v>
      </c>
      <c r="B20" s="63"/>
      <c r="C20" s="63"/>
      <c r="D20" s="63"/>
      <c r="E20" s="63"/>
      <c r="F20" s="63"/>
      <c r="G20" s="63"/>
      <c r="H20" s="64"/>
      <c r="I20" s="43">
        <f>H14+H15+H16+H17+E18+E19</f>
        <v>4011.21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</row>
    <row r="21" spans="1:29" s="45" customFormat="1" ht="12.75" x14ac:dyDescent="0.2">
      <c r="A21" s="67" t="s">
        <v>38</v>
      </c>
      <c r="B21" s="63"/>
      <c r="C21" s="63"/>
      <c r="D21" s="63"/>
      <c r="E21" s="63"/>
      <c r="F21" s="63"/>
      <c r="G21" s="63"/>
      <c r="H21" s="64"/>
      <c r="I21" s="43">
        <f>SUM(I14:I19)</f>
        <v>126435.74999999999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</row>
    <row r="22" spans="1:29" ht="12.7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1:29" ht="18.75" customHeight="1" x14ac:dyDescent="0.2">
      <c r="A23" s="66" t="s">
        <v>86</v>
      </c>
      <c r="B23" s="66"/>
      <c r="C23" s="66"/>
      <c r="D23" s="66"/>
      <c r="E23" s="66"/>
      <c r="F23" s="66"/>
      <c r="G23" s="66"/>
      <c r="H23" s="66"/>
      <c r="I23" s="37" t="s">
        <v>79</v>
      </c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29" ht="25.5" x14ac:dyDescent="0.2">
      <c r="A24" s="46" t="s">
        <v>81</v>
      </c>
      <c r="B24" s="46" t="s">
        <v>40</v>
      </c>
      <c r="C24" s="46" t="s">
        <v>41</v>
      </c>
      <c r="D24" s="36" t="s">
        <v>12</v>
      </c>
      <c r="E24" s="38" t="s">
        <v>13</v>
      </c>
      <c r="F24" s="36" t="s">
        <v>14</v>
      </c>
      <c r="G24" s="36" t="s">
        <v>15</v>
      </c>
      <c r="H24" s="36" t="s">
        <v>16</v>
      </c>
      <c r="I24" s="36" t="s">
        <v>17</v>
      </c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29" ht="67.5" customHeight="1" x14ac:dyDescent="0.2">
      <c r="A25" s="40" t="s">
        <v>18</v>
      </c>
      <c r="B25" s="27" t="s">
        <v>19</v>
      </c>
      <c r="C25" s="28" t="s">
        <v>20</v>
      </c>
      <c r="D25" s="29" t="s">
        <v>21</v>
      </c>
      <c r="E25" s="47">
        <v>720</v>
      </c>
      <c r="F25" s="31">
        <v>4</v>
      </c>
      <c r="G25" s="42">
        <v>1.099</v>
      </c>
      <c r="H25" s="32">
        <f>E25*G25</f>
        <v>791.28</v>
      </c>
      <c r="I25" s="32">
        <f>E25*F25*G25</f>
        <v>3165.12</v>
      </c>
      <c r="J25" s="54">
        <f>I25*200</f>
        <v>633024</v>
      </c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</row>
    <row r="26" spans="1:29" ht="66.75" customHeight="1" x14ac:dyDescent="0.2">
      <c r="A26" s="40" t="s">
        <v>22</v>
      </c>
      <c r="B26" s="27" t="s">
        <v>23</v>
      </c>
      <c r="C26" s="28" t="s">
        <v>75</v>
      </c>
      <c r="D26" s="29" t="s">
        <v>21</v>
      </c>
      <c r="E26" s="47">
        <v>1190</v>
      </c>
      <c r="F26" s="31">
        <v>4</v>
      </c>
      <c r="G26" s="42">
        <v>1.099</v>
      </c>
      <c r="H26" s="32">
        <f>E26*G26</f>
        <v>1307.81</v>
      </c>
      <c r="I26" s="32">
        <f>E26*F26*G26</f>
        <v>5231.24</v>
      </c>
      <c r="J26" s="54">
        <f>I26*20</f>
        <v>104624.79999999999</v>
      </c>
      <c r="K26" s="33" t="s">
        <v>5</v>
      </c>
      <c r="L26" s="20" t="s">
        <v>5</v>
      </c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29" ht="12.75" x14ac:dyDescent="0.2">
      <c r="A27" s="65" t="s">
        <v>37</v>
      </c>
      <c r="B27" s="63"/>
      <c r="C27" s="63"/>
      <c r="D27" s="63"/>
      <c r="E27" s="63"/>
      <c r="F27" s="63"/>
      <c r="G27" s="63"/>
      <c r="H27" s="64"/>
      <c r="I27" s="43">
        <f>H25+H26</f>
        <v>2099.09</v>
      </c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29" ht="12.75" x14ac:dyDescent="0.2">
      <c r="A28" s="62" t="s">
        <v>38</v>
      </c>
      <c r="B28" s="63"/>
      <c r="C28" s="63"/>
      <c r="D28" s="63"/>
      <c r="E28" s="63"/>
      <c r="F28" s="63"/>
      <c r="G28" s="63"/>
      <c r="H28" s="64"/>
      <c r="I28" s="43">
        <f>I25+I26</f>
        <v>8396.36</v>
      </c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29" ht="12.7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29" ht="18.75" customHeight="1" x14ac:dyDescent="0.2">
      <c r="A30" s="66" t="s">
        <v>87</v>
      </c>
      <c r="B30" s="66"/>
      <c r="C30" s="66"/>
      <c r="D30" s="66"/>
      <c r="E30" s="66"/>
      <c r="F30" s="66"/>
      <c r="G30" s="66"/>
      <c r="H30" s="66"/>
      <c r="I30" s="37" t="s">
        <v>79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29" ht="25.5" x14ac:dyDescent="0.2">
      <c r="A31" s="48" t="s">
        <v>10</v>
      </c>
      <c r="B31" s="48" t="s">
        <v>40</v>
      </c>
      <c r="C31" s="48" t="s">
        <v>41</v>
      </c>
      <c r="D31" s="36" t="s">
        <v>12</v>
      </c>
      <c r="E31" s="38" t="s">
        <v>13</v>
      </c>
      <c r="F31" s="36" t="s">
        <v>14</v>
      </c>
      <c r="G31" s="36" t="s">
        <v>15</v>
      </c>
      <c r="H31" s="36" t="s">
        <v>16</v>
      </c>
      <c r="I31" s="36" t="s">
        <v>17</v>
      </c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29" ht="79.5" customHeight="1" x14ac:dyDescent="0.2">
      <c r="A32" s="40" t="s">
        <v>22</v>
      </c>
      <c r="B32" s="27" t="s">
        <v>23</v>
      </c>
      <c r="C32" s="28" t="s">
        <v>76</v>
      </c>
      <c r="D32" s="29" t="s">
        <v>21</v>
      </c>
      <c r="E32" s="47">
        <v>1190</v>
      </c>
      <c r="F32" s="31">
        <v>40</v>
      </c>
      <c r="G32" s="42">
        <v>1.099</v>
      </c>
      <c r="H32" s="32">
        <f>E32*G32</f>
        <v>1307.81</v>
      </c>
      <c r="I32" s="32">
        <f>E32*F32*G32</f>
        <v>52312.4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2.75" customHeight="1" x14ac:dyDescent="0.2">
      <c r="A33" s="65" t="s">
        <v>37</v>
      </c>
      <c r="B33" s="63"/>
      <c r="C33" s="63"/>
      <c r="D33" s="63"/>
      <c r="E33" s="63"/>
      <c r="F33" s="63"/>
      <c r="G33" s="63"/>
      <c r="H33" s="64"/>
      <c r="I33" s="43">
        <f>H32</f>
        <v>1307.81</v>
      </c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ht="15.75" customHeight="1" x14ac:dyDescent="0.2">
      <c r="A34" s="62" t="s">
        <v>38</v>
      </c>
      <c r="B34" s="63"/>
      <c r="C34" s="63"/>
      <c r="D34" s="63"/>
      <c r="E34" s="63"/>
      <c r="F34" s="63"/>
      <c r="G34" s="63"/>
      <c r="H34" s="64"/>
      <c r="I34" s="43">
        <f>I32</f>
        <v>52312.4</v>
      </c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ht="18.75" customHeight="1" x14ac:dyDescent="0.2">
      <c r="A35" s="26"/>
      <c r="B35" s="26"/>
      <c r="C35" s="26"/>
      <c r="D35" s="22"/>
      <c r="E35" s="22"/>
      <c r="F35" s="22"/>
      <c r="G35" s="22"/>
      <c r="H35" s="22"/>
      <c r="I35" s="25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29" ht="12.7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12.7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ht="12.7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ht="12.7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2.7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ht="12.7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ht="12.7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ht="12.7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12.7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ht="12.7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ht="12.7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ht="12.7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12.7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2.7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2.7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2.7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2.7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2.7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2.7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2.7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2.75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2.75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2.75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2.75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2.75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2.75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2.75" x14ac:dyDescent="0.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2.75" x14ac:dyDescent="0.2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2.75" x14ac:dyDescent="0.2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2.75" x14ac:dyDescent="0.2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2.75" x14ac:dyDescent="0.2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2.75" x14ac:dyDescent="0.2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2.75" x14ac:dyDescent="0.2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2.75" x14ac:dyDescent="0.2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2.75" x14ac:dyDescent="0.2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2.75" x14ac:dyDescent="0.2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2.75" x14ac:dyDescent="0.2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2.75" x14ac:dyDescent="0.2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2.75" x14ac:dyDescent="0.2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2.75" x14ac:dyDescent="0.2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2.75" x14ac:dyDescent="0.2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2.75" x14ac:dyDescent="0.2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2.75" x14ac:dyDescent="0.2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2.75" x14ac:dyDescent="0.2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2.75" x14ac:dyDescent="0.2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2.75" x14ac:dyDescent="0.2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2.75" x14ac:dyDescent="0.2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2.75" x14ac:dyDescent="0.2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2.75" x14ac:dyDescent="0.2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2.75" x14ac:dyDescent="0.2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2.75" x14ac:dyDescent="0.2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2.75" x14ac:dyDescent="0.2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2.75" x14ac:dyDescent="0.2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2.75" x14ac:dyDescent="0.2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2.75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2.75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2.75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2.75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2.75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2.75" x14ac:dyDescent="0.2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2.75" x14ac:dyDescent="0.2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2.75" x14ac:dyDescent="0.2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2.75" x14ac:dyDescent="0.2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2.75" x14ac:dyDescent="0.2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2.75" x14ac:dyDescent="0.2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2.75" x14ac:dyDescent="0.2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2.75" x14ac:dyDescent="0.2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2.75" x14ac:dyDescent="0.2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2.75" x14ac:dyDescent="0.2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2.75" x14ac:dyDescent="0.2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2.75" x14ac:dyDescent="0.2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2.75" x14ac:dyDescent="0.2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2.75" x14ac:dyDescent="0.2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2.75" x14ac:dyDescent="0.2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2.75" x14ac:dyDescent="0.2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2.75" x14ac:dyDescent="0.2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2.75" x14ac:dyDescent="0.2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2.75" x14ac:dyDescent="0.2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2.75" x14ac:dyDescent="0.2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2.75" x14ac:dyDescent="0.2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2.75" x14ac:dyDescent="0.2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2.75" x14ac:dyDescent="0.2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2.75" x14ac:dyDescent="0.2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2.75" x14ac:dyDescent="0.2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2.75" x14ac:dyDescent="0.2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2.75" x14ac:dyDescent="0.2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2.75" x14ac:dyDescent="0.2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2.75" x14ac:dyDescent="0.2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2.75" x14ac:dyDescent="0.2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2.75" x14ac:dyDescent="0.2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2.75" x14ac:dyDescent="0.2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2.75" x14ac:dyDescent="0.2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2.75" x14ac:dyDescent="0.2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2.75" x14ac:dyDescent="0.2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2.75" x14ac:dyDescent="0.2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2.75" x14ac:dyDescent="0.2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2.75" x14ac:dyDescent="0.2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2.75" x14ac:dyDescent="0.2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2.75" x14ac:dyDescent="0.2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2.75" x14ac:dyDescent="0.2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2.75" x14ac:dyDescent="0.2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2.75" x14ac:dyDescent="0.2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2.75" x14ac:dyDescent="0.2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2.75" x14ac:dyDescent="0.2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2.75" x14ac:dyDescent="0.2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2.75" x14ac:dyDescent="0.2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2.75" x14ac:dyDescent="0.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2.75" x14ac:dyDescent="0.2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2.75" x14ac:dyDescent="0.2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2.75" x14ac:dyDescent="0.2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2.75" x14ac:dyDescent="0.2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2.75" x14ac:dyDescent="0.2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2.75" x14ac:dyDescent="0.2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2.75" x14ac:dyDescent="0.2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2.75" x14ac:dyDescent="0.2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2.75" x14ac:dyDescent="0.2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2.75" x14ac:dyDescent="0.2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2.75" x14ac:dyDescent="0.2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2.75" x14ac:dyDescent="0.2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2.75" x14ac:dyDescent="0.2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2.75" x14ac:dyDescent="0.2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2.75" x14ac:dyDescent="0.2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2.75" x14ac:dyDescent="0.2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2.75" x14ac:dyDescent="0.2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2.75" x14ac:dyDescent="0.2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2.75" x14ac:dyDescent="0.2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2.75" x14ac:dyDescent="0.2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2.75" x14ac:dyDescent="0.2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2.75" x14ac:dyDescent="0.2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2.75" x14ac:dyDescent="0.2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2.75" x14ac:dyDescent="0.2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2.75" x14ac:dyDescent="0.2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2.75" x14ac:dyDescent="0.2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2.75" x14ac:dyDescent="0.2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2.75" x14ac:dyDescent="0.2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2.75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2.75" x14ac:dyDescent="0.2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2.75" x14ac:dyDescent="0.2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2.75" x14ac:dyDescent="0.2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2.75" x14ac:dyDescent="0.2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2.75" x14ac:dyDescent="0.2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2.75" x14ac:dyDescent="0.2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2.75" x14ac:dyDescent="0.2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2.75" x14ac:dyDescent="0.2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2.75" x14ac:dyDescent="0.2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2.75" x14ac:dyDescent="0.2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2.75" x14ac:dyDescent="0.2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2.75" x14ac:dyDescent="0.2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2.75" x14ac:dyDescent="0.2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2.75" x14ac:dyDescent="0.2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2.75" x14ac:dyDescent="0.2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2.75" x14ac:dyDescent="0.2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2.75" x14ac:dyDescent="0.2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2.75" x14ac:dyDescent="0.2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2.75" x14ac:dyDescent="0.2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2.75" x14ac:dyDescent="0.2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2.75" x14ac:dyDescent="0.2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2.75" x14ac:dyDescent="0.2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2.75" x14ac:dyDescent="0.2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2.75" x14ac:dyDescent="0.2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2.75" x14ac:dyDescent="0.2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2.75" x14ac:dyDescent="0.2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2.75" x14ac:dyDescent="0.2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2.75" x14ac:dyDescent="0.2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2.75" x14ac:dyDescent="0.2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2.75" x14ac:dyDescent="0.2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2.75" x14ac:dyDescent="0.2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2.75" x14ac:dyDescent="0.2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2.75" x14ac:dyDescent="0.2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2.75" x14ac:dyDescent="0.2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2.75" x14ac:dyDescent="0.2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2.75" x14ac:dyDescent="0.2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2.75" x14ac:dyDescent="0.2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2.75" x14ac:dyDescent="0.2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2.75" x14ac:dyDescent="0.2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2.75" x14ac:dyDescent="0.2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2.75" x14ac:dyDescent="0.2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2.75" x14ac:dyDescent="0.2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2.75" x14ac:dyDescent="0.2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2.75" x14ac:dyDescent="0.2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2.75" x14ac:dyDescent="0.2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2.75" x14ac:dyDescent="0.2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2.75" x14ac:dyDescent="0.2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2.75" x14ac:dyDescent="0.2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2.75" x14ac:dyDescent="0.2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2.75" x14ac:dyDescent="0.2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2.75" x14ac:dyDescent="0.2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2.75" x14ac:dyDescent="0.2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2.75" x14ac:dyDescent="0.2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2.75" x14ac:dyDescent="0.2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2.75" x14ac:dyDescent="0.2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2.75" x14ac:dyDescent="0.2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2.75" x14ac:dyDescent="0.2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2.75" x14ac:dyDescent="0.2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2.75" x14ac:dyDescent="0.2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2.75" x14ac:dyDescent="0.2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2.75" x14ac:dyDescent="0.2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2.75" x14ac:dyDescent="0.2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2.75" x14ac:dyDescent="0.2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2.75" x14ac:dyDescent="0.2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2.75" x14ac:dyDescent="0.2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2.75" x14ac:dyDescent="0.2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2.75" x14ac:dyDescent="0.2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2.75" x14ac:dyDescent="0.2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2.75" x14ac:dyDescent="0.2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2.75" x14ac:dyDescent="0.2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2.75" x14ac:dyDescent="0.2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2.75" x14ac:dyDescent="0.2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2.75" x14ac:dyDescent="0.2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2.75" x14ac:dyDescent="0.2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ht="12.75" x14ac:dyDescent="0.2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2.75" x14ac:dyDescent="0.2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</row>
    <row r="248" spans="1:29" ht="12.75" x14ac:dyDescent="0.2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</row>
    <row r="249" spans="1:29" ht="12.75" x14ac:dyDescent="0.2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</row>
    <row r="250" spans="1:29" ht="12.75" x14ac:dyDescent="0.2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</row>
    <row r="251" spans="1:29" ht="12.75" x14ac:dyDescent="0.2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</row>
    <row r="252" spans="1:29" ht="12.75" x14ac:dyDescent="0.2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</row>
    <row r="253" spans="1:29" ht="12.75" x14ac:dyDescent="0.2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</row>
    <row r="254" spans="1:29" ht="12.75" x14ac:dyDescent="0.2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</row>
    <row r="255" spans="1:29" ht="12.75" x14ac:dyDescent="0.2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</row>
    <row r="256" spans="1:29" ht="12.75" x14ac:dyDescent="0.2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</row>
    <row r="257" spans="1:29" ht="12.75" x14ac:dyDescent="0.2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</row>
    <row r="258" spans="1:29" ht="12.75" x14ac:dyDescent="0.2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</row>
    <row r="259" spans="1:29" ht="12.75" x14ac:dyDescent="0.2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</row>
    <row r="260" spans="1:29" ht="12.75" x14ac:dyDescent="0.2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</row>
    <row r="261" spans="1:29" ht="12.75" x14ac:dyDescent="0.2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</row>
    <row r="262" spans="1:29" ht="12.75" x14ac:dyDescent="0.2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</row>
    <row r="263" spans="1:29" ht="12.75" x14ac:dyDescent="0.2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</row>
    <row r="264" spans="1:29" ht="12.75" x14ac:dyDescent="0.2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</row>
    <row r="265" spans="1:29" ht="12.75" x14ac:dyDescent="0.2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</row>
    <row r="266" spans="1:29" ht="12.75" x14ac:dyDescent="0.2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</row>
    <row r="267" spans="1:29" ht="12.75" x14ac:dyDescent="0.2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</row>
    <row r="268" spans="1:29" ht="12.75" x14ac:dyDescent="0.2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</row>
    <row r="269" spans="1:29" ht="12.75" x14ac:dyDescent="0.2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</row>
    <row r="270" spans="1:29" ht="12.75" x14ac:dyDescent="0.2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</row>
    <row r="271" spans="1:29" ht="12.75" x14ac:dyDescent="0.2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</row>
    <row r="272" spans="1:29" ht="12.75" x14ac:dyDescent="0.2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</row>
    <row r="273" spans="1:29" ht="12.75" x14ac:dyDescent="0.2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</row>
    <row r="274" spans="1:29" ht="12.75" x14ac:dyDescent="0.2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</row>
    <row r="275" spans="1:29" ht="12.75" x14ac:dyDescent="0.2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</row>
    <row r="276" spans="1:29" ht="12.75" x14ac:dyDescent="0.2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</row>
    <row r="277" spans="1:29" ht="12.75" x14ac:dyDescent="0.2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</row>
    <row r="278" spans="1:29" ht="12.75" x14ac:dyDescent="0.2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</row>
    <row r="279" spans="1:29" ht="12.75" x14ac:dyDescent="0.2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</row>
    <row r="280" spans="1:29" ht="12.75" x14ac:dyDescent="0.2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</row>
    <row r="281" spans="1:29" ht="12.75" x14ac:dyDescent="0.2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</row>
    <row r="282" spans="1:29" ht="12.75" x14ac:dyDescent="0.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</row>
    <row r="283" spans="1:29" ht="12.75" x14ac:dyDescent="0.2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</row>
    <row r="284" spans="1:29" ht="12.75" x14ac:dyDescent="0.2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</row>
    <row r="285" spans="1:29" ht="12.75" x14ac:dyDescent="0.2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</row>
    <row r="286" spans="1:29" ht="12.75" x14ac:dyDescent="0.2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</row>
    <row r="287" spans="1:29" ht="12.75" x14ac:dyDescent="0.2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</row>
    <row r="288" spans="1:29" ht="12.75" x14ac:dyDescent="0.2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</row>
    <row r="289" spans="1:29" ht="12.75" x14ac:dyDescent="0.2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</row>
    <row r="290" spans="1:29" ht="12.75" x14ac:dyDescent="0.2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</row>
    <row r="291" spans="1:29" ht="12.75" x14ac:dyDescent="0.2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</row>
    <row r="292" spans="1:29" ht="12.75" x14ac:dyDescent="0.2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</row>
    <row r="293" spans="1:29" ht="12.75" x14ac:dyDescent="0.2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</row>
    <row r="294" spans="1:29" ht="12.75" x14ac:dyDescent="0.2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</row>
    <row r="295" spans="1:29" ht="12.75" x14ac:dyDescent="0.2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</row>
    <row r="296" spans="1:29" ht="12.75" x14ac:dyDescent="0.2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</row>
    <row r="297" spans="1:29" ht="12.75" x14ac:dyDescent="0.2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</row>
    <row r="298" spans="1:29" ht="12.75" x14ac:dyDescent="0.2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</row>
    <row r="299" spans="1:29" ht="12.75" x14ac:dyDescent="0.2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</row>
    <row r="300" spans="1:29" ht="12.75" x14ac:dyDescent="0.2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</row>
    <row r="301" spans="1:29" ht="12.75" x14ac:dyDescent="0.2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</row>
    <row r="302" spans="1:29" ht="12.75" x14ac:dyDescent="0.2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</row>
    <row r="303" spans="1:29" ht="12.75" x14ac:dyDescent="0.2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</row>
    <row r="304" spans="1:29" ht="12.75" x14ac:dyDescent="0.2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</row>
    <row r="305" spans="1:29" ht="12.75" x14ac:dyDescent="0.2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</row>
    <row r="306" spans="1:29" ht="12.75" x14ac:dyDescent="0.2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</row>
    <row r="307" spans="1:29" ht="12.75" x14ac:dyDescent="0.2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</row>
    <row r="308" spans="1:29" ht="12.75" x14ac:dyDescent="0.2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</row>
    <row r="309" spans="1:29" ht="12.75" x14ac:dyDescent="0.2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</row>
    <row r="310" spans="1:29" ht="12.75" x14ac:dyDescent="0.2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</row>
    <row r="311" spans="1:29" ht="12.75" x14ac:dyDescent="0.2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</row>
    <row r="312" spans="1:29" ht="12.75" x14ac:dyDescent="0.2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</row>
    <row r="313" spans="1:29" ht="12.75" x14ac:dyDescent="0.2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</row>
    <row r="314" spans="1:29" ht="12.75" x14ac:dyDescent="0.2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</row>
    <row r="315" spans="1:29" ht="12.75" x14ac:dyDescent="0.2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</row>
    <row r="316" spans="1:29" ht="12.75" x14ac:dyDescent="0.2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</row>
    <row r="317" spans="1:29" ht="12.75" x14ac:dyDescent="0.2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</row>
    <row r="318" spans="1:29" ht="12.75" x14ac:dyDescent="0.2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</row>
    <row r="319" spans="1:29" ht="12.75" x14ac:dyDescent="0.2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</row>
    <row r="320" spans="1:29" ht="12.75" x14ac:dyDescent="0.2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</row>
    <row r="321" spans="1:29" ht="12.75" x14ac:dyDescent="0.2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</row>
    <row r="322" spans="1:29" ht="12.75" x14ac:dyDescent="0.2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</row>
    <row r="323" spans="1:29" ht="12.75" x14ac:dyDescent="0.2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</row>
    <row r="324" spans="1:29" ht="12.75" x14ac:dyDescent="0.2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</row>
    <row r="325" spans="1:29" ht="12.75" x14ac:dyDescent="0.2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</row>
    <row r="326" spans="1:29" ht="12.75" x14ac:dyDescent="0.2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</row>
    <row r="327" spans="1:29" ht="12.75" x14ac:dyDescent="0.2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</row>
    <row r="328" spans="1:29" ht="12.75" x14ac:dyDescent="0.2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</row>
    <row r="329" spans="1:29" ht="12.75" x14ac:dyDescent="0.2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</row>
    <row r="330" spans="1:29" ht="12.75" x14ac:dyDescent="0.2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</row>
    <row r="331" spans="1:29" ht="12.75" x14ac:dyDescent="0.2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</row>
    <row r="332" spans="1:29" ht="12.75" x14ac:dyDescent="0.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</row>
    <row r="333" spans="1:29" ht="12.75" x14ac:dyDescent="0.2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</row>
    <row r="334" spans="1:29" ht="12.75" x14ac:dyDescent="0.2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</row>
    <row r="335" spans="1:29" ht="12.75" x14ac:dyDescent="0.2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</row>
    <row r="336" spans="1:29" ht="12.75" x14ac:dyDescent="0.2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</row>
    <row r="337" spans="1:29" ht="12.75" x14ac:dyDescent="0.2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</row>
    <row r="338" spans="1:29" ht="12.75" x14ac:dyDescent="0.2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</row>
    <row r="339" spans="1:29" ht="12.75" x14ac:dyDescent="0.2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</row>
    <row r="340" spans="1:29" ht="12.75" x14ac:dyDescent="0.2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</row>
    <row r="341" spans="1:29" ht="12.75" x14ac:dyDescent="0.2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</row>
    <row r="342" spans="1:29" ht="12.75" x14ac:dyDescent="0.2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</row>
    <row r="343" spans="1:29" ht="12.75" x14ac:dyDescent="0.2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</row>
    <row r="344" spans="1:29" ht="12.75" x14ac:dyDescent="0.2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</row>
    <row r="345" spans="1:29" ht="12.75" x14ac:dyDescent="0.2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</row>
    <row r="346" spans="1:29" ht="12.75" x14ac:dyDescent="0.2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</row>
    <row r="347" spans="1:29" ht="12.75" x14ac:dyDescent="0.2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</row>
    <row r="348" spans="1:29" ht="12.75" x14ac:dyDescent="0.2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</row>
    <row r="349" spans="1:29" ht="12.75" x14ac:dyDescent="0.2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</row>
    <row r="350" spans="1:29" ht="12.75" x14ac:dyDescent="0.2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</row>
    <row r="351" spans="1:29" ht="12.75" x14ac:dyDescent="0.2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</row>
    <row r="352" spans="1:29" ht="12.75" x14ac:dyDescent="0.2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</row>
    <row r="353" spans="1:29" ht="12.75" x14ac:dyDescent="0.2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</row>
    <row r="354" spans="1:29" ht="12.75" x14ac:dyDescent="0.2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</row>
    <row r="355" spans="1:29" ht="12.75" x14ac:dyDescent="0.2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</row>
    <row r="356" spans="1:29" ht="12.75" x14ac:dyDescent="0.2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</row>
    <row r="357" spans="1:29" ht="12.75" x14ac:dyDescent="0.2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</row>
    <row r="358" spans="1:29" ht="12.75" x14ac:dyDescent="0.2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</row>
    <row r="359" spans="1:29" ht="12.75" x14ac:dyDescent="0.2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</row>
    <row r="360" spans="1:29" ht="12.75" x14ac:dyDescent="0.2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</row>
    <row r="361" spans="1:29" ht="12.75" x14ac:dyDescent="0.2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</row>
    <row r="362" spans="1:29" ht="12.75" x14ac:dyDescent="0.2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</row>
    <row r="363" spans="1:29" ht="12.75" x14ac:dyDescent="0.2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</row>
    <row r="364" spans="1:29" ht="12.75" x14ac:dyDescent="0.2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</row>
    <row r="365" spans="1:29" ht="12.75" x14ac:dyDescent="0.2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</row>
    <row r="366" spans="1:29" ht="12.75" x14ac:dyDescent="0.2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</row>
    <row r="367" spans="1:29" ht="12.75" x14ac:dyDescent="0.2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</row>
    <row r="368" spans="1:29" ht="12.75" x14ac:dyDescent="0.2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</row>
    <row r="369" spans="1:29" ht="12.75" x14ac:dyDescent="0.2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</row>
    <row r="370" spans="1:29" ht="12.75" x14ac:dyDescent="0.2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</row>
    <row r="371" spans="1:29" ht="12.75" x14ac:dyDescent="0.2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</row>
    <row r="372" spans="1:29" ht="12.75" x14ac:dyDescent="0.2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</row>
    <row r="373" spans="1:29" ht="12.75" x14ac:dyDescent="0.2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</row>
    <row r="374" spans="1:29" ht="12.75" x14ac:dyDescent="0.2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</row>
    <row r="375" spans="1:29" ht="12.75" x14ac:dyDescent="0.2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</row>
    <row r="376" spans="1:29" ht="12.75" x14ac:dyDescent="0.2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</row>
    <row r="377" spans="1:29" ht="12.75" x14ac:dyDescent="0.2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</row>
    <row r="378" spans="1:29" ht="12.75" x14ac:dyDescent="0.2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</row>
    <row r="379" spans="1:29" ht="12.75" x14ac:dyDescent="0.2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</row>
    <row r="380" spans="1:29" ht="12.75" x14ac:dyDescent="0.2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</row>
    <row r="381" spans="1:29" ht="12.75" x14ac:dyDescent="0.2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</row>
    <row r="382" spans="1:29" ht="12.75" x14ac:dyDescent="0.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</row>
    <row r="383" spans="1:29" ht="12.75" x14ac:dyDescent="0.2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</row>
    <row r="384" spans="1:29" ht="12.75" x14ac:dyDescent="0.2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</row>
    <row r="385" spans="1:29" ht="12.75" x14ac:dyDescent="0.2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</row>
    <row r="386" spans="1:29" ht="12.75" x14ac:dyDescent="0.2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</row>
    <row r="387" spans="1:29" ht="12.75" x14ac:dyDescent="0.2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</row>
    <row r="388" spans="1:29" ht="12.75" x14ac:dyDescent="0.2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</row>
    <row r="389" spans="1:29" ht="12.75" x14ac:dyDescent="0.2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</row>
    <row r="390" spans="1:29" ht="12.75" x14ac:dyDescent="0.2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</row>
    <row r="391" spans="1:29" ht="12.75" x14ac:dyDescent="0.2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</row>
    <row r="392" spans="1:29" ht="12.75" x14ac:dyDescent="0.2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</row>
    <row r="393" spans="1:29" ht="12.75" x14ac:dyDescent="0.2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</row>
    <row r="394" spans="1:29" ht="12.75" x14ac:dyDescent="0.2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</row>
    <row r="395" spans="1:29" ht="12.75" x14ac:dyDescent="0.2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</row>
    <row r="396" spans="1:29" ht="12.75" x14ac:dyDescent="0.2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</row>
    <row r="397" spans="1:29" ht="12.75" x14ac:dyDescent="0.2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</row>
    <row r="398" spans="1:29" ht="12.75" x14ac:dyDescent="0.2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</row>
    <row r="399" spans="1:29" ht="12.75" x14ac:dyDescent="0.2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</row>
    <row r="400" spans="1:29" ht="12.75" x14ac:dyDescent="0.2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</row>
    <row r="401" spans="1:29" ht="12.75" x14ac:dyDescent="0.2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</row>
    <row r="402" spans="1:29" ht="12.75" x14ac:dyDescent="0.2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</row>
    <row r="403" spans="1:29" ht="12.75" x14ac:dyDescent="0.2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</row>
    <row r="404" spans="1:29" ht="12.75" x14ac:dyDescent="0.2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</row>
    <row r="405" spans="1:29" ht="12.75" x14ac:dyDescent="0.2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</row>
    <row r="406" spans="1:29" ht="12.75" x14ac:dyDescent="0.2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</row>
    <row r="407" spans="1:29" ht="12.75" x14ac:dyDescent="0.2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</row>
    <row r="408" spans="1:29" ht="12.75" x14ac:dyDescent="0.2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</row>
    <row r="409" spans="1:29" ht="12.75" x14ac:dyDescent="0.2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</row>
    <row r="410" spans="1:29" ht="12.75" x14ac:dyDescent="0.2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</row>
    <row r="411" spans="1:29" ht="12.75" x14ac:dyDescent="0.2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</row>
    <row r="412" spans="1:29" ht="12.75" x14ac:dyDescent="0.2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</row>
    <row r="413" spans="1:29" ht="12.75" x14ac:dyDescent="0.2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</row>
    <row r="414" spans="1:29" ht="12.75" x14ac:dyDescent="0.2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</row>
    <row r="415" spans="1:29" ht="12.75" x14ac:dyDescent="0.2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</row>
    <row r="416" spans="1:29" ht="12.75" x14ac:dyDescent="0.2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</row>
    <row r="417" spans="1:29" ht="12.75" x14ac:dyDescent="0.2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</row>
    <row r="418" spans="1:29" ht="12.75" x14ac:dyDescent="0.2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</row>
    <row r="419" spans="1:29" ht="12.75" x14ac:dyDescent="0.2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</row>
    <row r="420" spans="1:29" ht="12.75" x14ac:dyDescent="0.2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</row>
    <row r="421" spans="1:29" ht="12.75" x14ac:dyDescent="0.2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</row>
    <row r="422" spans="1:29" ht="12.75" x14ac:dyDescent="0.2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</row>
    <row r="423" spans="1:29" ht="12.75" x14ac:dyDescent="0.2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</row>
    <row r="424" spans="1:29" ht="12.75" x14ac:dyDescent="0.2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</row>
    <row r="425" spans="1:29" ht="12.75" x14ac:dyDescent="0.2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</row>
    <row r="426" spans="1:29" ht="12.75" x14ac:dyDescent="0.2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</row>
    <row r="427" spans="1:29" ht="12.75" x14ac:dyDescent="0.2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</row>
    <row r="428" spans="1:29" ht="12.75" x14ac:dyDescent="0.2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</row>
    <row r="429" spans="1:29" ht="12.75" x14ac:dyDescent="0.2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</row>
    <row r="430" spans="1:29" ht="12.75" x14ac:dyDescent="0.2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</row>
    <row r="431" spans="1:29" ht="12.75" x14ac:dyDescent="0.2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</row>
    <row r="432" spans="1:29" ht="12.75" x14ac:dyDescent="0.2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</row>
    <row r="433" spans="1:29" ht="12.75" x14ac:dyDescent="0.2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</row>
    <row r="434" spans="1:29" ht="12.75" x14ac:dyDescent="0.2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</row>
    <row r="435" spans="1:29" ht="12.75" x14ac:dyDescent="0.2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</row>
    <row r="436" spans="1:29" ht="12.75" x14ac:dyDescent="0.2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</row>
    <row r="437" spans="1:29" ht="12.75" x14ac:dyDescent="0.2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</row>
    <row r="438" spans="1:29" ht="12.75" x14ac:dyDescent="0.2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</row>
    <row r="439" spans="1:29" ht="12.75" x14ac:dyDescent="0.2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</row>
    <row r="440" spans="1:29" ht="12.75" x14ac:dyDescent="0.2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</row>
    <row r="441" spans="1:29" ht="12.75" x14ac:dyDescent="0.2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</row>
    <row r="442" spans="1:29" ht="12.75" x14ac:dyDescent="0.2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</row>
    <row r="443" spans="1:29" ht="12.75" x14ac:dyDescent="0.2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</row>
    <row r="444" spans="1:29" ht="12.75" x14ac:dyDescent="0.2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</row>
    <row r="445" spans="1:29" ht="12.75" x14ac:dyDescent="0.2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</row>
    <row r="446" spans="1:29" ht="12.75" x14ac:dyDescent="0.2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</row>
    <row r="447" spans="1:29" ht="12.75" x14ac:dyDescent="0.2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</row>
    <row r="448" spans="1:29" ht="12.75" x14ac:dyDescent="0.2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</row>
    <row r="449" spans="1:29" ht="12.75" x14ac:dyDescent="0.2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</row>
    <row r="450" spans="1:29" ht="12.75" x14ac:dyDescent="0.2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</row>
    <row r="451" spans="1:29" ht="12.75" x14ac:dyDescent="0.2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</row>
    <row r="452" spans="1:29" ht="12.75" x14ac:dyDescent="0.2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</row>
    <row r="453" spans="1:29" ht="12.75" x14ac:dyDescent="0.2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</row>
    <row r="454" spans="1:29" ht="12.75" x14ac:dyDescent="0.2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</row>
    <row r="455" spans="1:29" ht="12.75" x14ac:dyDescent="0.2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</row>
    <row r="456" spans="1:29" ht="12.75" x14ac:dyDescent="0.2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</row>
    <row r="457" spans="1:29" ht="12.75" x14ac:dyDescent="0.2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</row>
    <row r="458" spans="1:29" ht="12.75" x14ac:dyDescent="0.2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</row>
    <row r="459" spans="1:29" ht="12.75" x14ac:dyDescent="0.2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</row>
    <row r="460" spans="1:29" ht="12.75" x14ac:dyDescent="0.2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</row>
    <row r="461" spans="1:29" ht="12.75" x14ac:dyDescent="0.2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</row>
    <row r="462" spans="1:29" ht="12.75" x14ac:dyDescent="0.2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</row>
    <row r="463" spans="1:29" ht="12.75" x14ac:dyDescent="0.2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</row>
    <row r="464" spans="1:29" ht="12.75" x14ac:dyDescent="0.2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</row>
    <row r="465" spans="1:29" ht="12.75" x14ac:dyDescent="0.2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</row>
    <row r="466" spans="1:29" ht="12.75" x14ac:dyDescent="0.2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</row>
    <row r="467" spans="1:29" ht="12.75" x14ac:dyDescent="0.2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</row>
    <row r="468" spans="1:29" ht="12.75" x14ac:dyDescent="0.2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</row>
    <row r="469" spans="1:29" ht="12.75" x14ac:dyDescent="0.2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</row>
    <row r="470" spans="1:29" ht="12.75" x14ac:dyDescent="0.2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</row>
    <row r="471" spans="1:29" ht="12.75" x14ac:dyDescent="0.2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</row>
    <row r="472" spans="1:29" ht="12.75" x14ac:dyDescent="0.2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</row>
    <row r="473" spans="1:29" ht="12.75" x14ac:dyDescent="0.2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</row>
    <row r="474" spans="1:29" ht="12.75" x14ac:dyDescent="0.2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</row>
    <row r="475" spans="1:29" ht="12.75" x14ac:dyDescent="0.2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</row>
    <row r="476" spans="1:29" ht="12.75" x14ac:dyDescent="0.2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</row>
    <row r="477" spans="1:29" ht="12.75" x14ac:dyDescent="0.2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</row>
    <row r="478" spans="1:29" ht="12.75" x14ac:dyDescent="0.2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</row>
    <row r="479" spans="1:29" ht="12.75" x14ac:dyDescent="0.2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</row>
    <row r="480" spans="1:29" ht="12.75" x14ac:dyDescent="0.2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</row>
    <row r="481" spans="1:29" ht="12.75" x14ac:dyDescent="0.2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</row>
    <row r="482" spans="1:29" ht="12.75" x14ac:dyDescent="0.2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</row>
    <row r="483" spans="1:29" ht="12.75" x14ac:dyDescent="0.2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</row>
    <row r="484" spans="1:29" ht="12.75" x14ac:dyDescent="0.2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</row>
    <row r="485" spans="1:29" ht="12.75" x14ac:dyDescent="0.2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</row>
    <row r="486" spans="1:29" ht="12.75" x14ac:dyDescent="0.2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</row>
    <row r="487" spans="1:29" ht="12.75" x14ac:dyDescent="0.2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</row>
    <row r="488" spans="1:29" ht="12.75" x14ac:dyDescent="0.2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</row>
    <row r="489" spans="1:29" ht="12.75" x14ac:dyDescent="0.2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</row>
    <row r="490" spans="1:29" ht="12.75" x14ac:dyDescent="0.2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</row>
    <row r="491" spans="1:29" ht="12.75" x14ac:dyDescent="0.2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</row>
    <row r="492" spans="1:29" ht="12.75" x14ac:dyDescent="0.2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</row>
    <row r="493" spans="1:29" ht="12.75" x14ac:dyDescent="0.2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</row>
    <row r="494" spans="1:29" ht="12.75" x14ac:dyDescent="0.2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</row>
    <row r="495" spans="1:29" ht="12.75" x14ac:dyDescent="0.2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</row>
    <row r="496" spans="1:29" ht="12.75" x14ac:dyDescent="0.2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</row>
    <row r="497" spans="1:29" ht="12.75" x14ac:dyDescent="0.2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</row>
    <row r="498" spans="1:29" ht="12.75" x14ac:dyDescent="0.2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</row>
    <row r="499" spans="1:29" ht="12.75" x14ac:dyDescent="0.2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</row>
    <row r="500" spans="1:29" ht="12.75" x14ac:dyDescent="0.2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</row>
    <row r="501" spans="1:29" ht="12.75" x14ac:dyDescent="0.2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</row>
    <row r="502" spans="1:29" ht="12.75" x14ac:dyDescent="0.2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</row>
    <row r="503" spans="1:29" ht="12.75" x14ac:dyDescent="0.2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</row>
    <row r="504" spans="1:29" ht="12.75" x14ac:dyDescent="0.2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</row>
    <row r="505" spans="1:29" ht="12.75" x14ac:dyDescent="0.2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</row>
    <row r="506" spans="1:29" ht="12.75" x14ac:dyDescent="0.2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</row>
    <row r="507" spans="1:29" ht="12.75" x14ac:dyDescent="0.2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</row>
    <row r="508" spans="1:29" ht="12.75" x14ac:dyDescent="0.2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</row>
    <row r="509" spans="1:29" ht="12.75" x14ac:dyDescent="0.2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</row>
    <row r="510" spans="1:29" ht="12.75" x14ac:dyDescent="0.2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</row>
    <row r="511" spans="1:29" ht="12.75" x14ac:dyDescent="0.2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</row>
    <row r="512" spans="1:29" ht="12.75" x14ac:dyDescent="0.2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</row>
    <row r="513" spans="1:29" ht="12.75" x14ac:dyDescent="0.2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</row>
    <row r="514" spans="1:29" ht="12.75" x14ac:dyDescent="0.2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</row>
    <row r="515" spans="1:29" ht="12.75" x14ac:dyDescent="0.2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</row>
    <row r="516" spans="1:29" ht="12.75" x14ac:dyDescent="0.2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</row>
    <row r="517" spans="1:29" ht="12.75" x14ac:dyDescent="0.2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</row>
    <row r="518" spans="1:29" ht="12.75" x14ac:dyDescent="0.2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</row>
    <row r="519" spans="1:29" ht="12.75" x14ac:dyDescent="0.2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</row>
    <row r="520" spans="1:29" ht="12.75" x14ac:dyDescent="0.2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</row>
    <row r="521" spans="1:29" ht="12.75" x14ac:dyDescent="0.2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</row>
    <row r="522" spans="1:29" ht="12.75" x14ac:dyDescent="0.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</row>
    <row r="523" spans="1:29" ht="12.75" x14ac:dyDescent="0.2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</row>
    <row r="524" spans="1:29" ht="12.75" x14ac:dyDescent="0.2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</row>
    <row r="525" spans="1:29" ht="12.75" x14ac:dyDescent="0.2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</row>
    <row r="526" spans="1:29" ht="12.75" x14ac:dyDescent="0.2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</row>
    <row r="527" spans="1:29" ht="12.75" x14ac:dyDescent="0.2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</row>
    <row r="528" spans="1:29" ht="12.75" x14ac:dyDescent="0.2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</row>
    <row r="529" spans="1:29" ht="12.75" x14ac:dyDescent="0.2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</row>
    <row r="530" spans="1:29" ht="12.75" x14ac:dyDescent="0.2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</row>
    <row r="531" spans="1:29" ht="12.75" x14ac:dyDescent="0.2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</row>
    <row r="532" spans="1:29" ht="12.75" x14ac:dyDescent="0.2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</row>
    <row r="533" spans="1:29" ht="12.75" x14ac:dyDescent="0.2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</row>
    <row r="534" spans="1:29" ht="12.75" x14ac:dyDescent="0.2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</row>
    <row r="535" spans="1:29" ht="12.75" x14ac:dyDescent="0.2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</row>
    <row r="536" spans="1:29" ht="12.75" x14ac:dyDescent="0.2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</row>
    <row r="537" spans="1:29" ht="12.75" x14ac:dyDescent="0.2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</row>
    <row r="538" spans="1:29" ht="12.75" x14ac:dyDescent="0.2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</row>
    <row r="539" spans="1:29" ht="12.75" x14ac:dyDescent="0.2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</row>
    <row r="540" spans="1:29" ht="12.75" x14ac:dyDescent="0.2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</row>
    <row r="541" spans="1:29" ht="12.75" x14ac:dyDescent="0.2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</row>
    <row r="542" spans="1:29" ht="12.75" x14ac:dyDescent="0.2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</row>
    <row r="543" spans="1:29" ht="12.75" x14ac:dyDescent="0.2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</row>
    <row r="544" spans="1:29" ht="12.75" x14ac:dyDescent="0.2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</row>
    <row r="545" spans="1:29" ht="12.75" x14ac:dyDescent="0.2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</row>
    <row r="546" spans="1:29" ht="12.75" x14ac:dyDescent="0.2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</row>
    <row r="547" spans="1:29" ht="12.75" x14ac:dyDescent="0.2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</row>
    <row r="548" spans="1:29" ht="12.75" x14ac:dyDescent="0.2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</row>
    <row r="549" spans="1:29" ht="12.75" x14ac:dyDescent="0.2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</row>
    <row r="550" spans="1:29" ht="12.75" x14ac:dyDescent="0.2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</row>
    <row r="551" spans="1:29" ht="12.75" x14ac:dyDescent="0.2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</row>
    <row r="552" spans="1:29" ht="12.75" x14ac:dyDescent="0.2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</row>
    <row r="553" spans="1:29" ht="12.75" x14ac:dyDescent="0.2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</row>
    <row r="554" spans="1:29" ht="12.75" x14ac:dyDescent="0.2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</row>
    <row r="555" spans="1:29" ht="12.75" x14ac:dyDescent="0.2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</row>
    <row r="556" spans="1:29" ht="12.75" x14ac:dyDescent="0.2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</row>
    <row r="557" spans="1:29" ht="12.75" x14ac:dyDescent="0.2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</row>
    <row r="558" spans="1:29" ht="12.75" x14ac:dyDescent="0.2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</row>
    <row r="559" spans="1:29" ht="12.75" x14ac:dyDescent="0.2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</row>
    <row r="560" spans="1:29" ht="12.75" x14ac:dyDescent="0.2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</row>
    <row r="561" spans="1:29" ht="12.75" x14ac:dyDescent="0.2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</row>
    <row r="562" spans="1:29" ht="12.75" x14ac:dyDescent="0.2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</row>
    <row r="563" spans="1:29" ht="12.75" x14ac:dyDescent="0.2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</row>
    <row r="564" spans="1:29" ht="12.75" x14ac:dyDescent="0.2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</row>
    <row r="565" spans="1:29" ht="12.75" x14ac:dyDescent="0.2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</row>
    <row r="566" spans="1:29" ht="12.75" x14ac:dyDescent="0.2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</row>
    <row r="567" spans="1:29" ht="12.75" x14ac:dyDescent="0.2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</row>
    <row r="568" spans="1:29" ht="12.75" x14ac:dyDescent="0.2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</row>
    <row r="569" spans="1:29" ht="12.75" x14ac:dyDescent="0.2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</row>
    <row r="570" spans="1:29" ht="12.75" x14ac:dyDescent="0.2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</row>
    <row r="571" spans="1:29" ht="12.75" x14ac:dyDescent="0.2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</row>
    <row r="572" spans="1:29" ht="12.75" x14ac:dyDescent="0.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</row>
    <row r="573" spans="1:29" ht="12.75" x14ac:dyDescent="0.2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</row>
    <row r="574" spans="1:29" ht="12.75" x14ac:dyDescent="0.2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</row>
    <row r="575" spans="1:29" ht="12.75" x14ac:dyDescent="0.2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</row>
    <row r="576" spans="1:29" ht="12.75" x14ac:dyDescent="0.2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</row>
    <row r="577" spans="1:29" ht="12.75" x14ac:dyDescent="0.2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</row>
    <row r="578" spans="1:29" ht="12.75" x14ac:dyDescent="0.2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</row>
    <row r="579" spans="1:29" ht="12.75" x14ac:dyDescent="0.2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</row>
    <row r="580" spans="1:29" ht="12.75" x14ac:dyDescent="0.2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</row>
    <row r="581" spans="1:29" ht="12.75" x14ac:dyDescent="0.2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</row>
    <row r="582" spans="1:29" ht="12.75" x14ac:dyDescent="0.2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</row>
    <row r="583" spans="1:29" ht="12.75" x14ac:dyDescent="0.2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</row>
    <row r="584" spans="1:29" ht="12.75" x14ac:dyDescent="0.2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</row>
    <row r="585" spans="1:29" ht="12.75" x14ac:dyDescent="0.2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</row>
    <row r="586" spans="1:29" ht="12.75" x14ac:dyDescent="0.2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</row>
    <row r="587" spans="1:29" ht="12.75" x14ac:dyDescent="0.2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</row>
    <row r="588" spans="1:29" ht="12.75" x14ac:dyDescent="0.2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</row>
    <row r="589" spans="1:29" ht="12.75" x14ac:dyDescent="0.2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</row>
    <row r="590" spans="1:29" ht="12.75" x14ac:dyDescent="0.2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</row>
    <row r="591" spans="1:29" ht="12.75" x14ac:dyDescent="0.2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</row>
    <row r="592" spans="1:29" ht="12.75" x14ac:dyDescent="0.2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</row>
    <row r="593" spans="1:29" ht="12.75" x14ac:dyDescent="0.2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</row>
    <row r="594" spans="1:29" ht="12.75" x14ac:dyDescent="0.2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</row>
    <row r="595" spans="1:29" ht="12.75" x14ac:dyDescent="0.2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</row>
    <row r="596" spans="1:29" ht="12.75" x14ac:dyDescent="0.2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</row>
    <row r="597" spans="1:29" ht="12.75" x14ac:dyDescent="0.2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</row>
    <row r="598" spans="1:29" ht="12.75" x14ac:dyDescent="0.2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</row>
    <row r="599" spans="1:29" ht="12.75" x14ac:dyDescent="0.2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</row>
    <row r="600" spans="1:29" ht="12.75" x14ac:dyDescent="0.2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</row>
    <row r="601" spans="1:29" ht="12.75" x14ac:dyDescent="0.2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</row>
    <row r="602" spans="1:29" ht="12.75" x14ac:dyDescent="0.2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</row>
    <row r="603" spans="1:29" ht="12.75" x14ac:dyDescent="0.2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</row>
    <row r="604" spans="1:29" ht="12.75" x14ac:dyDescent="0.2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</row>
    <row r="605" spans="1:29" ht="12.75" x14ac:dyDescent="0.2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</row>
    <row r="606" spans="1:29" ht="12.75" x14ac:dyDescent="0.2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</row>
    <row r="607" spans="1:29" ht="12.75" x14ac:dyDescent="0.2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</row>
    <row r="608" spans="1:29" ht="12.75" x14ac:dyDescent="0.2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</row>
    <row r="609" spans="1:29" ht="12.75" x14ac:dyDescent="0.2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</row>
    <row r="610" spans="1:29" ht="12.75" x14ac:dyDescent="0.2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</row>
    <row r="611" spans="1:29" ht="12.75" x14ac:dyDescent="0.2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</row>
    <row r="612" spans="1:29" ht="12.75" x14ac:dyDescent="0.2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</row>
    <row r="613" spans="1:29" ht="12.75" x14ac:dyDescent="0.2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</row>
    <row r="614" spans="1:29" ht="12.75" x14ac:dyDescent="0.2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</row>
    <row r="615" spans="1:29" ht="12.75" x14ac:dyDescent="0.2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</row>
    <row r="616" spans="1:29" ht="12.75" x14ac:dyDescent="0.2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</row>
    <row r="617" spans="1:29" ht="12.75" x14ac:dyDescent="0.2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</row>
    <row r="618" spans="1:29" ht="12.75" x14ac:dyDescent="0.2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</row>
    <row r="619" spans="1:29" ht="12.75" x14ac:dyDescent="0.2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</row>
    <row r="620" spans="1:29" ht="12.75" x14ac:dyDescent="0.2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</row>
    <row r="621" spans="1:29" ht="12.75" x14ac:dyDescent="0.2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</row>
    <row r="622" spans="1:29" ht="12.75" x14ac:dyDescent="0.2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</row>
    <row r="623" spans="1:29" ht="12.75" x14ac:dyDescent="0.2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</row>
    <row r="624" spans="1:29" ht="12.75" x14ac:dyDescent="0.2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</row>
    <row r="625" spans="1:29" ht="12.75" x14ac:dyDescent="0.2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</row>
    <row r="626" spans="1:29" ht="12.75" x14ac:dyDescent="0.2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</row>
    <row r="627" spans="1:29" ht="12.75" x14ac:dyDescent="0.2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</row>
    <row r="628" spans="1:29" ht="12.75" x14ac:dyDescent="0.2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</row>
    <row r="629" spans="1:29" ht="12.75" x14ac:dyDescent="0.2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</row>
    <row r="630" spans="1:29" ht="12.75" x14ac:dyDescent="0.2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</row>
    <row r="631" spans="1:29" ht="12.75" x14ac:dyDescent="0.2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</row>
    <row r="632" spans="1:29" ht="12.75" x14ac:dyDescent="0.2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</row>
    <row r="633" spans="1:29" ht="12.75" x14ac:dyDescent="0.2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</row>
    <row r="634" spans="1:29" ht="12.75" x14ac:dyDescent="0.2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</row>
    <row r="635" spans="1:29" ht="12.75" x14ac:dyDescent="0.2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</row>
    <row r="636" spans="1:29" ht="12.75" x14ac:dyDescent="0.2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</row>
    <row r="637" spans="1:29" ht="12.75" x14ac:dyDescent="0.2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</row>
    <row r="638" spans="1:29" ht="12.75" x14ac:dyDescent="0.2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</row>
    <row r="639" spans="1:29" ht="12.75" x14ac:dyDescent="0.2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</row>
    <row r="640" spans="1:29" ht="12.75" x14ac:dyDescent="0.2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</row>
    <row r="641" spans="1:29" ht="12.75" x14ac:dyDescent="0.2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</row>
    <row r="642" spans="1:29" ht="12.75" x14ac:dyDescent="0.2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</row>
    <row r="643" spans="1:29" ht="12.75" x14ac:dyDescent="0.2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</row>
    <row r="644" spans="1:29" ht="12.75" x14ac:dyDescent="0.2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</row>
    <row r="645" spans="1:29" ht="12.75" x14ac:dyDescent="0.2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</row>
    <row r="646" spans="1:29" ht="12.75" x14ac:dyDescent="0.2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</row>
    <row r="647" spans="1:29" ht="12.75" x14ac:dyDescent="0.2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</row>
    <row r="648" spans="1:29" ht="12.75" x14ac:dyDescent="0.2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</row>
    <row r="649" spans="1:29" ht="12.75" x14ac:dyDescent="0.2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</row>
    <row r="650" spans="1:29" ht="12.75" x14ac:dyDescent="0.2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</row>
    <row r="651" spans="1:29" ht="12.75" x14ac:dyDescent="0.2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</row>
    <row r="652" spans="1:29" ht="12.75" x14ac:dyDescent="0.2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</row>
    <row r="653" spans="1:29" ht="12.75" x14ac:dyDescent="0.2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</row>
    <row r="654" spans="1:29" ht="12.75" x14ac:dyDescent="0.2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</row>
    <row r="655" spans="1:29" ht="12.75" x14ac:dyDescent="0.2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</row>
    <row r="656" spans="1:29" ht="12.75" x14ac:dyDescent="0.2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</row>
    <row r="657" spans="1:29" ht="12.75" x14ac:dyDescent="0.2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</row>
    <row r="658" spans="1:29" ht="12.75" x14ac:dyDescent="0.2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</row>
    <row r="659" spans="1:29" ht="12.75" x14ac:dyDescent="0.2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</row>
    <row r="660" spans="1:29" ht="12.75" x14ac:dyDescent="0.2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</row>
    <row r="661" spans="1:29" ht="12.75" x14ac:dyDescent="0.2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</row>
    <row r="662" spans="1:29" ht="12.75" x14ac:dyDescent="0.2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</row>
    <row r="663" spans="1:29" ht="12.75" x14ac:dyDescent="0.2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</row>
    <row r="664" spans="1:29" ht="12.75" x14ac:dyDescent="0.2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</row>
    <row r="665" spans="1:29" ht="12.75" x14ac:dyDescent="0.2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</row>
    <row r="666" spans="1:29" ht="12.75" x14ac:dyDescent="0.2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</row>
    <row r="667" spans="1:29" ht="12.75" x14ac:dyDescent="0.2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</row>
    <row r="668" spans="1:29" ht="12.75" x14ac:dyDescent="0.2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</row>
    <row r="669" spans="1:29" ht="12.75" x14ac:dyDescent="0.2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</row>
    <row r="670" spans="1:29" ht="12.75" x14ac:dyDescent="0.2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</row>
    <row r="671" spans="1:29" ht="12.75" x14ac:dyDescent="0.2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</row>
    <row r="672" spans="1:29" ht="12.75" x14ac:dyDescent="0.2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</row>
    <row r="673" spans="1:29" ht="12.75" x14ac:dyDescent="0.2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</row>
    <row r="674" spans="1:29" ht="12.75" x14ac:dyDescent="0.2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</row>
    <row r="675" spans="1:29" ht="12.75" x14ac:dyDescent="0.2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</row>
    <row r="676" spans="1:29" ht="12.75" x14ac:dyDescent="0.2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</row>
    <row r="677" spans="1:29" ht="12.75" x14ac:dyDescent="0.2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</row>
    <row r="678" spans="1:29" ht="12.75" x14ac:dyDescent="0.2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</row>
    <row r="679" spans="1:29" ht="12.75" x14ac:dyDescent="0.2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</row>
    <row r="680" spans="1:29" ht="12.75" x14ac:dyDescent="0.2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</row>
    <row r="681" spans="1:29" ht="12.75" x14ac:dyDescent="0.2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</row>
    <row r="682" spans="1:29" ht="12.75" x14ac:dyDescent="0.2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</row>
    <row r="683" spans="1:29" ht="12.75" x14ac:dyDescent="0.2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</row>
    <row r="684" spans="1:29" ht="12.75" x14ac:dyDescent="0.2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</row>
    <row r="685" spans="1:29" ht="12.75" x14ac:dyDescent="0.2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</row>
    <row r="686" spans="1:29" ht="12.75" x14ac:dyDescent="0.2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</row>
    <row r="687" spans="1:29" ht="12.75" x14ac:dyDescent="0.2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</row>
    <row r="688" spans="1:29" ht="12.75" x14ac:dyDescent="0.2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</row>
    <row r="689" spans="1:29" ht="12.75" x14ac:dyDescent="0.2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</row>
    <row r="690" spans="1:29" ht="12.75" x14ac:dyDescent="0.2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</row>
    <row r="691" spans="1:29" ht="12.75" x14ac:dyDescent="0.2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</row>
    <row r="692" spans="1:29" ht="12.75" x14ac:dyDescent="0.2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</row>
    <row r="693" spans="1:29" ht="12.75" x14ac:dyDescent="0.2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</row>
    <row r="694" spans="1:29" ht="12.75" x14ac:dyDescent="0.2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</row>
    <row r="695" spans="1:29" ht="12.75" x14ac:dyDescent="0.2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</row>
    <row r="696" spans="1:29" ht="12.75" x14ac:dyDescent="0.2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</row>
    <row r="697" spans="1:29" ht="12.75" x14ac:dyDescent="0.2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</row>
    <row r="698" spans="1:29" ht="12.75" x14ac:dyDescent="0.2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</row>
    <row r="699" spans="1:29" ht="12.75" x14ac:dyDescent="0.2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</row>
    <row r="700" spans="1:29" ht="12.75" x14ac:dyDescent="0.2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</row>
    <row r="701" spans="1:29" ht="12.75" x14ac:dyDescent="0.2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</row>
    <row r="702" spans="1:29" ht="12.75" x14ac:dyDescent="0.2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</row>
    <row r="703" spans="1:29" ht="12.75" x14ac:dyDescent="0.2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</row>
    <row r="704" spans="1:29" ht="12.75" x14ac:dyDescent="0.2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</row>
    <row r="705" spans="1:29" ht="12.75" x14ac:dyDescent="0.2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</row>
    <row r="706" spans="1:29" ht="12.75" x14ac:dyDescent="0.2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</row>
    <row r="707" spans="1:29" ht="12.75" x14ac:dyDescent="0.2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</row>
    <row r="708" spans="1:29" ht="12.75" x14ac:dyDescent="0.2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</row>
    <row r="709" spans="1:29" ht="12.75" x14ac:dyDescent="0.2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</row>
    <row r="710" spans="1:29" ht="12.75" x14ac:dyDescent="0.2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</row>
    <row r="711" spans="1:29" ht="12.75" x14ac:dyDescent="0.2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</row>
    <row r="712" spans="1:29" ht="12.75" x14ac:dyDescent="0.2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</row>
    <row r="713" spans="1:29" ht="12.75" x14ac:dyDescent="0.2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</row>
    <row r="714" spans="1:29" ht="12.75" x14ac:dyDescent="0.2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</row>
    <row r="715" spans="1:29" ht="12.75" x14ac:dyDescent="0.2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</row>
    <row r="716" spans="1:29" ht="12.75" x14ac:dyDescent="0.2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</row>
    <row r="717" spans="1:29" ht="12.75" x14ac:dyDescent="0.2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</row>
    <row r="718" spans="1:29" ht="12.75" x14ac:dyDescent="0.2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</row>
    <row r="719" spans="1:29" ht="12.75" x14ac:dyDescent="0.2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</row>
    <row r="720" spans="1:29" ht="12.75" x14ac:dyDescent="0.2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</row>
    <row r="721" spans="1:29" ht="12.75" x14ac:dyDescent="0.2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</row>
    <row r="722" spans="1:29" ht="12.75" x14ac:dyDescent="0.2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</row>
    <row r="723" spans="1:29" ht="12.75" x14ac:dyDescent="0.2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</row>
    <row r="724" spans="1:29" ht="12.75" x14ac:dyDescent="0.2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</row>
    <row r="725" spans="1:29" ht="12.75" x14ac:dyDescent="0.2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</row>
    <row r="726" spans="1:29" ht="12.75" x14ac:dyDescent="0.2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</row>
    <row r="727" spans="1:29" ht="12.75" x14ac:dyDescent="0.2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</row>
    <row r="728" spans="1:29" ht="12.75" x14ac:dyDescent="0.2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</row>
    <row r="729" spans="1:29" ht="12.75" x14ac:dyDescent="0.2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</row>
    <row r="730" spans="1:29" ht="12.75" x14ac:dyDescent="0.2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</row>
    <row r="731" spans="1:29" ht="12.75" x14ac:dyDescent="0.2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  <c r="AC731" s="20"/>
    </row>
    <row r="732" spans="1:29" ht="12.75" x14ac:dyDescent="0.2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</row>
    <row r="733" spans="1:29" ht="12.75" x14ac:dyDescent="0.2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</row>
    <row r="734" spans="1:29" ht="12.75" x14ac:dyDescent="0.2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</row>
    <row r="735" spans="1:29" ht="12.75" x14ac:dyDescent="0.2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  <c r="AC735" s="20"/>
    </row>
    <row r="736" spans="1:29" ht="12.75" x14ac:dyDescent="0.2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  <c r="AC736" s="20"/>
    </row>
    <row r="737" spans="1:29" ht="12.75" x14ac:dyDescent="0.2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  <c r="AC737" s="20"/>
    </row>
    <row r="738" spans="1:29" ht="12.75" x14ac:dyDescent="0.2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  <c r="AC738" s="20"/>
    </row>
    <row r="739" spans="1:29" ht="12.75" x14ac:dyDescent="0.2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  <c r="AC739" s="20"/>
    </row>
    <row r="740" spans="1:29" ht="12.75" x14ac:dyDescent="0.2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  <c r="AC740" s="20"/>
    </row>
    <row r="741" spans="1:29" ht="12.75" x14ac:dyDescent="0.2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  <c r="AC741" s="20"/>
    </row>
    <row r="742" spans="1:29" ht="12.75" x14ac:dyDescent="0.2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  <c r="AC742" s="20"/>
    </row>
    <row r="743" spans="1:29" ht="12.75" x14ac:dyDescent="0.2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  <c r="AC743" s="20"/>
    </row>
    <row r="744" spans="1:29" ht="12.75" x14ac:dyDescent="0.2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  <c r="AC744" s="20"/>
    </row>
    <row r="745" spans="1:29" ht="12.75" x14ac:dyDescent="0.2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  <c r="AC745" s="20"/>
    </row>
    <row r="746" spans="1:29" ht="12.75" x14ac:dyDescent="0.2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  <c r="AC746" s="20"/>
    </row>
    <row r="747" spans="1:29" ht="12.75" x14ac:dyDescent="0.2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  <c r="AC747" s="20"/>
    </row>
    <row r="748" spans="1:29" ht="12.75" x14ac:dyDescent="0.2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  <c r="AC748" s="20"/>
    </row>
    <row r="749" spans="1:29" ht="12.75" x14ac:dyDescent="0.2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  <c r="AC749" s="20"/>
    </row>
    <row r="750" spans="1:29" ht="12.75" x14ac:dyDescent="0.2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  <c r="AC750" s="20"/>
    </row>
    <row r="751" spans="1:29" ht="12.75" x14ac:dyDescent="0.2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AC751" s="20"/>
    </row>
    <row r="752" spans="1:29" ht="12.75" x14ac:dyDescent="0.2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  <c r="AC752" s="20"/>
    </row>
    <row r="753" spans="1:29" ht="12.75" x14ac:dyDescent="0.2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  <c r="AC753" s="20"/>
    </row>
    <row r="754" spans="1:29" ht="12.75" x14ac:dyDescent="0.2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  <c r="AC754" s="20"/>
    </row>
    <row r="755" spans="1:29" ht="12.75" x14ac:dyDescent="0.2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  <c r="AC755" s="20"/>
    </row>
    <row r="756" spans="1:29" ht="12.75" x14ac:dyDescent="0.2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  <c r="AC756" s="20"/>
    </row>
    <row r="757" spans="1:29" ht="12.75" x14ac:dyDescent="0.2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  <c r="AC757" s="20"/>
    </row>
    <row r="758" spans="1:29" ht="12.75" x14ac:dyDescent="0.2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  <c r="AC758" s="20"/>
    </row>
    <row r="759" spans="1:29" ht="12.75" x14ac:dyDescent="0.2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  <c r="AC759" s="20"/>
    </row>
    <row r="760" spans="1:29" ht="12.75" x14ac:dyDescent="0.2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  <c r="AC760" s="20"/>
    </row>
    <row r="761" spans="1:29" ht="12.75" x14ac:dyDescent="0.2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  <c r="AC761" s="20"/>
    </row>
    <row r="762" spans="1:29" ht="12.75" x14ac:dyDescent="0.2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  <c r="AC762" s="20"/>
    </row>
    <row r="763" spans="1:29" ht="12.75" x14ac:dyDescent="0.2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AC763" s="20"/>
    </row>
    <row r="764" spans="1:29" ht="12.75" x14ac:dyDescent="0.2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</row>
    <row r="765" spans="1:29" ht="12.75" x14ac:dyDescent="0.2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</row>
    <row r="766" spans="1:29" ht="12.75" x14ac:dyDescent="0.2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  <c r="AC766" s="20"/>
    </row>
    <row r="767" spans="1:29" ht="12.75" x14ac:dyDescent="0.2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AC767" s="20"/>
    </row>
    <row r="768" spans="1:29" ht="12.75" x14ac:dyDescent="0.2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</row>
    <row r="769" spans="1:29" ht="12.75" x14ac:dyDescent="0.2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</row>
    <row r="770" spans="1:29" ht="12.75" x14ac:dyDescent="0.2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</row>
    <row r="771" spans="1:29" ht="12.75" x14ac:dyDescent="0.2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</row>
    <row r="772" spans="1:29" ht="12.75" x14ac:dyDescent="0.2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  <c r="AC772" s="20"/>
    </row>
    <row r="773" spans="1:29" ht="12.75" x14ac:dyDescent="0.2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  <c r="AC773" s="20"/>
    </row>
    <row r="774" spans="1:29" ht="12.75" x14ac:dyDescent="0.2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  <c r="AC774" s="20"/>
    </row>
    <row r="775" spans="1:29" ht="12.75" x14ac:dyDescent="0.2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</row>
    <row r="776" spans="1:29" ht="12.75" x14ac:dyDescent="0.2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  <c r="AC776" s="20"/>
    </row>
    <row r="777" spans="1:29" ht="12.75" x14ac:dyDescent="0.2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  <c r="AC777" s="20"/>
    </row>
    <row r="778" spans="1:29" ht="12.75" x14ac:dyDescent="0.2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  <c r="AC778" s="20"/>
    </row>
    <row r="779" spans="1:29" ht="12.75" x14ac:dyDescent="0.2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  <c r="AC779" s="20"/>
    </row>
    <row r="780" spans="1:29" ht="12.75" x14ac:dyDescent="0.2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  <c r="AC780" s="20"/>
    </row>
    <row r="781" spans="1:29" ht="12.75" x14ac:dyDescent="0.2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  <c r="AC781" s="20"/>
    </row>
    <row r="782" spans="1:29" ht="12.75" x14ac:dyDescent="0.2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  <c r="AC782" s="20"/>
    </row>
    <row r="783" spans="1:29" ht="12.75" x14ac:dyDescent="0.2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AC783" s="20"/>
    </row>
    <row r="784" spans="1:29" ht="12.75" x14ac:dyDescent="0.2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  <c r="AC784" s="20"/>
    </row>
    <row r="785" spans="1:29" ht="12.75" x14ac:dyDescent="0.2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AC785" s="20"/>
    </row>
    <row r="786" spans="1:29" ht="12.75" x14ac:dyDescent="0.2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AC786" s="20"/>
    </row>
    <row r="787" spans="1:29" ht="12.75" x14ac:dyDescent="0.2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</row>
    <row r="788" spans="1:29" ht="12.75" x14ac:dyDescent="0.2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</row>
    <row r="789" spans="1:29" ht="12.75" x14ac:dyDescent="0.2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</row>
    <row r="790" spans="1:29" ht="12.75" x14ac:dyDescent="0.2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</row>
    <row r="791" spans="1:29" ht="12.75" x14ac:dyDescent="0.2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</row>
    <row r="792" spans="1:29" ht="12.75" x14ac:dyDescent="0.2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</row>
    <row r="793" spans="1:29" ht="12.75" x14ac:dyDescent="0.2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</row>
    <row r="794" spans="1:29" ht="12.75" x14ac:dyDescent="0.2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</row>
    <row r="795" spans="1:29" ht="12.75" x14ac:dyDescent="0.2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</row>
    <row r="796" spans="1:29" ht="12.75" x14ac:dyDescent="0.2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</row>
    <row r="797" spans="1:29" ht="12.75" x14ac:dyDescent="0.2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</row>
    <row r="798" spans="1:29" ht="12.75" x14ac:dyDescent="0.2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</row>
    <row r="799" spans="1:29" ht="12.75" x14ac:dyDescent="0.2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</row>
    <row r="800" spans="1:29" ht="12.75" x14ac:dyDescent="0.2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</row>
    <row r="801" spans="1:29" ht="12.75" x14ac:dyDescent="0.2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</row>
    <row r="802" spans="1:29" ht="12.75" x14ac:dyDescent="0.2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</row>
    <row r="803" spans="1:29" ht="12.75" x14ac:dyDescent="0.2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</row>
    <row r="804" spans="1:29" ht="12.75" x14ac:dyDescent="0.2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</row>
    <row r="805" spans="1:29" ht="12.75" x14ac:dyDescent="0.2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</row>
    <row r="806" spans="1:29" ht="12.75" x14ac:dyDescent="0.2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</row>
    <row r="807" spans="1:29" ht="12.75" x14ac:dyDescent="0.2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</row>
    <row r="808" spans="1:29" ht="12.75" x14ac:dyDescent="0.2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</row>
    <row r="809" spans="1:29" ht="12.75" x14ac:dyDescent="0.2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</row>
    <row r="810" spans="1:29" ht="12.75" x14ac:dyDescent="0.2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</row>
    <row r="811" spans="1:29" ht="12.75" x14ac:dyDescent="0.2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</row>
    <row r="812" spans="1:29" ht="12.75" x14ac:dyDescent="0.2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</row>
    <row r="813" spans="1:29" ht="12.75" x14ac:dyDescent="0.2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</row>
    <row r="814" spans="1:29" ht="12.75" x14ac:dyDescent="0.2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</row>
    <row r="815" spans="1:29" ht="12.75" x14ac:dyDescent="0.2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</row>
    <row r="816" spans="1:29" ht="12.75" x14ac:dyDescent="0.2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</row>
    <row r="817" spans="1:29" ht="12.75" x14ac:dyDescent="0.2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</row>
    <row r="818" spans="1:29" ht="12.75" x14ac:dyDescent="0.2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</row>
    <row r="819" spans="1:29" ht="12.75" x14ac:dyDescent="0.2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</row>
    <row r="820" spans="1:29" ht="12.75" x14ac:dyDescent="0.2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</row>
    <row r="821" spans="1:29" ht="12.75" x14ac:dyDescent="0.2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</row>
    <row r="822" spans="1:29" ht="12.75" x14ac:dyDescent="0.2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</row>
    <row r="823" spans="1:29" ht="12.75" x14ac:dyDescent="0.2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</row>
    <row r="824" spans="1:29" ht="12.75" x14ac:dyDescent="0.2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</row>
    <row r="825" spans="1:29" ht="12.75" x14ac:dyDescent="0.2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  <c r="AC825" s="20"/>
    </row>
    <row r="826" spans="1:29" ht="12.75" x14ac:dyDescent="0.2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  <c r="AC826" s="20"/>
    </row>
    <row r="827" spans="1:29" ht="12.75" x14ac:dyDescent="0.2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  <c r="AC827" s="20"/>
    </row>
    <row r="828" spans="1:29" ht="12.75" x14ac:dyDescent="0.2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  <c r="AC828" s="20"/>
    </row>
    <row r="829" spans="1:29" ht="12.75" x14ac:dyDescent="0.2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  <c r="AC829" s="20"/>
    </row>
    <row r="830" spans="1:29" ht="12.75" x14ac:dyDescent="0.2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  <c r="AC830" s="20"/>
    </row>
    <row r="831" spans="1:29" ht="12.75" x14ac:dyDescent="0.2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  <c r="AC831" s="20"/>
    </row>
    <row r="832" spans="1:29" ht="12.75" x14ac:dyDescent="0.2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  <c r="AC832" s="20"/>
    </row>
    <row r="833" spans="1:29" ht="12.75" x14ac:dyDescent="0.2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  <c r="AC833" s="20"/>
    </row>
    <row r="834" spans="1:29" ht="12.75" x14ac:dyDescent="0.2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  <c r="AC834" s="20"/>
    </row>
    <row r="835" spans="1:29" ht="12.75" x14ac:dyDescent="0.2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  <c r="AC835" s="20"/>
    </row>
    <row r="836" spans="1:29" ht="12.75" x14ac:dyDescent="0.2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  <c r="AC836" s="20"/>
    </row>
    <row r="837" spans="1:29" ht="12.75" x14ac:dyDescent="0.2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  <c r="AC837" s="20"/>
    </row>
    <row r="838" spans="1:29" ht="12.75" x14ac:dyDescent="0.2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</row>
    <row r="839" spans="1:29" ht="12.75" x14ac:dyDescent="0.2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</row>
    <row r="840" spans="1:29" ht="12.75" x14ac:dyDescent="0.2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</row>
    <row r="841" spans="1:29" ht="12.75" x14ac:dyDescent="0.2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  <c r="AC841" s="20"/>
    </row>
    <row r="842" spans="1:29" ht="12.75" x14ac:dyDescent="0.2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  <c r="AC842" s="20"/>
    </row>
    <row r="843" spans="1:29" ht="12.75" x14ac:dyDescent="0.2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</row>
    <row r="844" spans="1:29" ht="12.75" x14ac:dyDescent="0.2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  <c r="AC844" s="20"/>
    </row>
    <row r="845" spans="1:29" ht="12.75" x14ac:dyDescent="0.2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  <c r="AC845" s="20"/>
    </row>
    <row r="846" spans="1:29" ht="12.75" x14ac:dyDescent="0.2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  <c r="AC846" s="20"/>
    </row>
    <row r="847" spans="1:29" ht="12.75" x14ac:dyDescent="0.2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  <c r="AC847" s="20"/>
    </row>
    <row r="848" spans="1:29" ht="12.75" x14ac:dyDescent="0.2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  <c r="AC848" s="20"/>
    </row>
    <row r="849" spans="1:29" ht="12.75" x14ac:dyDescent="0.2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</row>
    <row r="850" spans="1:29" ht="12.75" x14ac:dyDescent="0.2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  <c r="AC850" s="20"/>
    </row>
    <row r="851" spans="1:29" ht="12.75" x14ac:dyDescent="0.2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  <c r="AC851" s="20"/>
    </row>
    <row r="852" spans="1:29" ht="12.75" x14ac:dyDescent="0.2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  <c r="AC852" s="20"/>
    </row>
    <row r="853" spans="1:29" ht="12.75" x14ac:dyDescent="0.2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AC853" s="20"/>
    </row>
    <row r="854" spans="1:29" ht="12.75" x14ac:dyDescent="0.2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  <c r="AC854" s="20"/>
    </row>
    <row r="855" spans="1:29" ht="12.75" x14ac:dyDescent="0.2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  <c r="AC855" s="20"/>
    </row>
    <row r="856" spans="1:29" ht="12.75" x14ac:dyDescent="0.2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</row>
    <row r="857" spans="1:29" ht="12.75" x14ac:dyDescent="0.2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</row>
    <row r="858" spans="1:29" ht="12.75" x14ac:dyDescent="0.2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AC858" s="20"/>
    </row>
    <row r="859" spans="1:29" ht="12.75" x14ac:dyDescent="0.2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</row>
    <row r="860" spans="1:29" ht="12.75" x14ac:dyDescent="0.2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</row>
    <row r="861" spans="1:29" ht="12.75" x14ac:dyDescent="0.2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  <c r="AC861" s="20"/>
    </row>
    <row r="862" spans="1:29" ht="12.75" x14ac:dyDescent="0.2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  <c r="AC862" s="20"/>
    </row>
    <row r="863" spans="1:29" ht="12.75" x14ac:dyDescent="0.2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  <c r="AC863" s="20"/>
    </row>
    <row r="864" spans="1:29" ht="12.75" x14ac:dyDescent="0.2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  <c r="AC864" s="20"/>
    </row>
    <row r="865" spans="1:29" ht="12.75" x14ac:dyDescent="0.2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  <c r="AC865" s="20"/>
    </row>
    <row r="866" spans="1:29" ht="12.75" x14ac:dyDescent="0.2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  <c r="AC866" s="20"/>
    </row>
    <row r="867" spans="1:29" ht="12.75" x14ac:dyDescent="0.2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  <c r="AC867" s="20"/>
    </row>
    <row r="868" spans="1:29" ht="12.75" x14ac:dyDescent="0.2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  <c r="AC868" s="20"/>
    </row>
    <row r="869" spans="1:29" ht="12.75" x14ac:dyDescent="0.2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  <c r="AC869" s="20"/>
    </row>
    <row r="870" spans="1:29" ht="12.75" x14ac:dyDescent="0.2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  <c r="AC870" s="20"/>
    </row>
    <row r="871" spans="1:29" ht="12.75" x14ac:dyDescent="0.2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  <c r="AC871" s="20"/>
    </row>
    <row r="872" spans="1:29" ht="12.75" x14ac:dyDescent="0.2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  <c r="AC872" s="20"/>
    </row>
    <row r="873" spans="1:29" ht="12.75" x14ac:dyDescent="0.2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  <c r="AC873" s="20"/>
    </row>
    <row r="874" spans="1:29" ht="12.75" x14ac:dyDescent="0.2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</row>
    <row r="875" spans="1:29" ht="12.75" x14ac:dyDescent="0.2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</row>
    <row r="876" spans="1:29" ht="12.75" x14ac:dyDescent="0.2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</row>
    <row r="877" spans="1:29" ht="12.75" x14ac:dyDescent="0.2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</row>
    <row r="878" spans="1:29" ht="12.75" x14ac:dyDescent="0.2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</row>
    <row r="879" spans="1:29" ht="12.75" x14ac:dyDescent="0.2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</row>
    <row r="880" spans="1:29" ht="12.75" x14ac:dyDescent="0.2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</row>
    <row r="881" spans="1:29" ht="12.75" x14ac:dyDescent="0.2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AC881" s="20"/>
    </row>
    <row r="882" spans="1:29" ht="12.75" x14ac:dyDescent="0.2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  <c r="AC882" s="20"/>
    </row>
    <row r="883" spans="1:29" ht="12.75" x14ac:dyDescent="0.2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  <c r="AC883" s="20"/>
    </row>
    <row r="884" spans="1:29" ht="12.75" x14ac:dyDescent="0.2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  <c r="AC884" s="20"/>
    </row>
    <row r="885" spans="1:29" ht="12.75" x14ac:dyDescent="0.2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  <c r="AC885" s="20"/>
    </row>
    <row r="886" spans="1:29" ht="12.75" x14ac:dyDescent="0.2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</row>
    <row r="887" spans="1:29" ht="12.75" x14ac:dyDescent="0.2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  <c r="AC887" s="20"/>
    </row>
    <row r="888" spans="1:29" ht="12.75" x14ac:dyDescent="0.2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  <c r="AC888" s="20"/>
    </row>
    <row r="889" spans="1:29" ht="12.75" x14ac:dyDescent="0.2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  <c r="AC889" s="20"/>
    </row>
    <row r="890" spans="1:29" ht="12.75" x14ac:dyDescent="0.2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  <c r="AC890" s="20"/>
    </row>
    <row r="891" spans="1:29" ht="12.75" x14ac:dyDescent="0.2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  <c r="AC891" s="20"/>
    </row>
    <row r="892" spans="1:29" ht="12.75" x14ac:dyDescent="0.2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  <c r="AC892" s="20"/>
    </row>
    <row r="893" spans="1:29" ht="12.75" x14ac:dyDescent="0.2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  <c r="AC893" s="20"/>
    </row>
    <row r="894" spans="1:29" ht="12.75" x14ac:dyDescent="0.2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  <c r="AC894" s="20"/>
    </row>
    <row r="895" spans="1:29" ht="12.75" x14ac:dyDescent="0.2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  <c r="AC895" s="20"/>
    </row>
    <row r="896" spans="1:29" ht="12.75" x14ac:dyDescent="0.2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</row>
    <row r="897" spans="1:29" ht="12.75" x14ac:dyDescent="0.2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AC897" s="20"/>
    </row>
    <row r="898" spans="1:29" ht="12.75" x14ac:dyDescent="0.2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  <c r="AC898" s="20"/>
    </row>
    <row r="899" spans="1:29" ht="12.75" x14ac:dyDescent="0.2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  <c r="AC899" s="20"/>
    </row>
    <row r="900" spans="1:29" ht="12.75" x14ac:dyDescent="0.2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  <c r="AC900" s="20"/>
    </row>
    <row r="901" spans="1:29" ht="12.75" x14ac:dyDescent="0.2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  <c r="AC901" s="20"/>
    </row>
    <row r="902" spans="1:29" ht="12.75" x14ac:dyDescent="0.2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  <c r="AC902" s="20"/>
    </row>
    <row r="903" spans="1:29" ht="12.75" x14ac:dyDescent="0.2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  <c r="AC903" s="20"/>
    </row>
    <row r="904" spans="1:29" ht="12.75" x14ac:dyDescent="0.2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  <c r="AC904" s="20"/>
    </row>
    <row r="905" spans="1:29" ht="12.75" x14ac:dyDescent="0.2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  <c r="AC905" s="20"/>
    </row>
    <row r="906" spans="1:29" ht="12.75" x14ac:dyDescent="0.2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  <c r="AC906" s="20"/>
    </row>
    <row r="907" spans="1:29" ht="12.75" x14ac:dyDescent="0.2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  <c r="AC907" s="20"/>
    </row>
    <row r="908" spans="1:29" ht="12.75" x14ac:dyDescent="0.2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  <c r="AC908" s="20"/>
    </row>
    <row r="909" spans="1:29" ht="12.75" x14ac:dyDescent="0.2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  <c r="AC909" s="20"/>
    </row>
    <row r="910" spans="1:29" ht="12.75" x14ac:dyDescent="0.2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  <c r="AC910" s="20"/>
    </row>
    <row r="911" spans="1:29" ht="12.75" x14ac:dyDescent="0.2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  <c r="AC911" s="20"/>
    </row>
    <row r="912" spans="1:29" ht="12.75" x14ac:dyDescent="0.2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  <c r="AC912" s="20"/>
    </row>
    <row r="913" spans="1:29" ht="12.75" x14ac:dyDescent="0.2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</row>
    <row r="914" spans="1:29" ht="12.75" x14ac:dyDescent="0.2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  <c r="AC914" s="20"/>
    </row>
    <row r="915" spans="1:29" ht="12.75" x14ac:dyDescent="0.2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AC915" s="20"/>
    </row>
    <row r="916" spans="1:29" ht="12.75" x14ac:dyDescent="0.2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  <c r="AC916" s="20"/>
    </row>
    <row r="917" spans="1:29" ht="12.75" x14ac:dyDescent="0.2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  <c r="AC917" s="20"/>
    </row>
    <row r="918" spans="1:29" ht="12.75" x14ac:dyDescent="0.2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AC918" s="20"/>
    </row>
    <row r="919" spans="1:29" ht="12.75" x14ac:dyDescent="0.2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  <c r="AC919" s="20"/>
    </row>
    <row r="920" spans="1:29" ht="12.75" x14ac:dyDescent="0.2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  <c r="AC920" s="20"/>
    </row>
    <row r="921" spans="1:29" ht="12.75" x14ac:dyDescent="0.2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  <c r="AC921" s="20"/>
    </row>
    <row r="922" spans="1:29" ht="12.75" x14ac:dyDescent="0.2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  <c r="AC922" s="20"/>
    </row>
    <row r="923" spans="1:29" ht="12.75" x14ac:dyDescent="0.2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  <c r="AC923" s="20"/>
    </row>
    <row r="924" spans="1:29" ht="12.75" x14ac:dyDescent="0.2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  <c r="AC924" s="20"/>
    </row>
    <row r="925" spans="1:29" ht="12.75" x14ac:dyDescent="0.2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  <c r="AC925" s="20"/>
    </row>
    <row r="926" spans="1:29" ht="12.75" x14ac:dyDescent="0.2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  <c r="AC926" s="20"/>
    </row>
    <row r="927" spans="1:29" ht="12.75" x14ac:dyDescent="0.2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  <c r="AC927" s="20"/>
    </row>
    <row r="928" spans="1:29" ht="12.75" x14ac:dyDescent="0.2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</row>
    <row r="929" spans="1:29" ht="12.75" x14ac:dyDescent="0.2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  <c r="AC929" s="20"/>
    </row>
    <row r="930" spans="1:29" ht="12.75" x14ac:dyDescent="0.2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</row>
    <row r="931" spans="1:29" ht="12.75" x14ac:dyDescent="0.2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</row>
    <row r="932" spans="1:29" ht="12.75" x14ac:dyDescent="0.2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</row>
    <row r="933" spans="1:29" ht="12.75" x14ac:dyDescent="0.2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</row>
    <row r="934" spans="1:29" ht="12.75" x14ac:dyDescent="0.2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  <c r="AC934" s="20"/>
    </row>
    <row r="935" spans="1:29" ht="12.75" x14ac:dyDescent="0.2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  <c r="AC935" s="20"/>
    </row>
    <row r="936" spans="1:29" ht="12.75" x14ac:dyDescent="0.2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  <c r="AC936" s="20"/>
    </row>
    <row r="937" spans="1:29" ht="12.75" x14ac:dyDescent="0.2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  <c r="AC937" s="20"/>
    </row>
    <row r="938" spans="1:29" ht="12.75" x14ac:dyDescent="0.2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  <c r="AC938" s="20"/>
    </row>
    <row r="939" spans="1:29" ht="12.75" x14ac:dyDescent="0.2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  <c r="AC939" s="20"/>
    </row>
    <row r="940" spans="1:29" ht="12.75" x14ac:dyDescent="0.2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  <c r="AC940" s="20"/>
    </row>
    <row r="941" spans="1:29" ht="12.75" x14ac:dyDescent="0.2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  <c r="AC941" s="20"/>
    </row>
    <row r="942" spans="1:29" ht="12.75" x14ac:dyDescent="0.2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  <c r="AC942" s="20"/>
    </row>
    <row r="943" spans="1:29" ht="12.75" x14ac:dyDescent="0.2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  <c r="AC943" s="20"/>
    </row>
    <row r="944" spans="1:29" ht="12.75" x14ac:dyDescent="0.2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  <c r="AC944" s="20"/>
    </row>
    <row r="945" spans="1:29" ht="12.75" x14ac:dyDescent="0.2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  <c r="AC945" s="20"/>
    </row>
    <row r="946" spans="1:29" ht="12.75" x14ac:dyDescent="0.2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  <c r="AC946" s="20"/>
    </row>
    <row r="947" spans="1:29" ht="12.75" x14ac:dyDescent="0.2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  <c r="AC947" s="20"/>
    </row>
    <row r="948" spans="1:29" ht="12.75" x14ac:dyDescent="0.2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  <c r="AC948" s="20"/>
    </row>
    <row r="949" spans="1:29" ht="12.75" x14ac:dyDescent="0.2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</row>
    <row r="950" spans="1:29" ht="12.75" x14ac:dyDescent="0.2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  <c r="AC950" s="20"/>
    </row>
    <row r="951" spans="1:29" ht="12.75" x14ac:dyDescent="0.2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  <c r="AC951" s="20"/>
    </row>
    <row r="952" spans="1:29" ht="12.75" x14ac:dyDescent="0.2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  <c r="AC952" s="20"/>
    </row>
    <row r="953" spans="1:29" ht="12.75" x14ac:dyDescent="0.2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  <c r="AC953" s="20"/>
    </row>
    <row r="954" spans="1:29" ht="12.75" x14ac:dyDescent="0.2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  <c r="AC954" s="20"/>
    </row>
    <row r="955" spans="1:29" ht="12.75" x14ac:dyDescent="0.2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  <c r="AC955" s="20"/>
    </row>
    <row r="956" spans="1:29" ht="12.75" x14ac:dyDescent="0.2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  <c r="AC956" s="20"/>
    </row>
    <row r="957" spans="1:29" ht="12.75" x14ac:dyDescent="0.2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  <c r="AC957" s="20"/>
    </row>
    <row r="958" spans="1:29" ht="12.75" x14ac:dyDescent="0.2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  <c r="AC958" s="20"/>
    </row>
    <row r="959" spans="1:29" ht="12.75" x14ac:dyDescent="0.2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  <c r="AC959" s="20"/>
    </row>
    <row r="960" spans="1:29" ht="12.75" x14ac:dyDescent="0.2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  <c r="AC960" s="20"/>
    </row>
    <row r="961" spans="1:29" ht="12.75" x14ac:dyDescent="0.2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  <c r="AC961" s="20"/>
    </row>
    <row r="962" spans="1:29" ht="12.75" x14ac:dyDescent="0.2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  <c r="AC962" s="20"/>
    </row>
    <row r="963" spans="1:29" ht="12.75" x14ac:dyDescent="0.2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  <c r="AC963" s="20"/>
    </row>
    <row r="964" spans="1:29" ht="12.75" x14ac:dyDescent="0.2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  <c r="AC964" s="20"/>
    </row>
    <row r="965" spans="1:29" ht="12.75" x14ac:dyDescent="0.2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  <c r="AC965" s="20"/>
    </row>
    <row r="966" spans="1:29" ht="12.75" x14ac:dyDescent="0.2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  <c r="AC966" s="20"/>
    </row>
    <row r="967" spans="1:29" ht="12.75" x14ac:dyDescent="0.2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  <c r="AC967" s="20"/>
    </row>
    <row r="968" spans="1:29" ht="12.75" x14ac:dyDescent="0.2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  <c r="AC968" s="20"/>
    </row>
    <row r="969" spans="1:29" ht="12.75" x14ac:dyDescent="0.2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  <c r="AC969" s="20"/>
    </row>
    <row r="970" spans="1:29" ht="12.75" x14ac:dyDescent="0.2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  <c r="AC970" s="20"/>
    </row>
    <row r="971" spans="1:29" ht="12.75" x14ac:dyDescent="0.2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AC971" s="20"/>
    </row>
    <row r="972" spans="1:29" ht="12.75" x14ac:dyDescent="0.2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  <c r="AC972" s="20"/>
    </row>
    <row r="973" spans="1:29" ht="12.75" x14ac:dyDescent="0.2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AC973" s="20"/>
    </row>
    <row r="974" spans="1:29" ht="12.75" x14ac:dyDescent="0.2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  <c r="AC974" s="20"/>
    </row>
    <row r="975" spans="1:29" ht="12.75" x14ac:dyDescent="0.2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  <c r="AC975" s="20"/>
    </row>
    <row r="976" spans="1:29" ht="12.75" x14ac:dyDescent="0.2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  <c r="AC976" s="20"/>
    </row>
    <row r="977" spans="1:29" ht="12.75" x14ac:dyDescent="0.2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  <c r="AC977" s="20"/>
    </row>
    <row r="978" spans="1:29" ht="12.75" x14ac:dyDescent="0.2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  <c r="AC978" s="20"/>
    </row>
    <row r="979" spans="1:29" ht="12.75" x14ac:dyDescent="0.2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  <c r="AC979" s="20"/>
    </row>
    <row r="980" spans="1:29" ht="12.75" x14ac:dyDescent="0.2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  <c r="AC980" s="20"/>
    </row>
    <row r="981" spans="1:29" ht="12.75" x14ac:dyDescent="0.2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  <c r="AC981" s="20"/>
    </row>
    <row r="982" spans="1:29" ht="12.75" x14ac:dyDescent="0.2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  <c r="AC982" s="20"/>
    </row>
    <row r="983" spans="1:29" ht="12.75" x14ac:dyDescent="0.2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  <c r="AC983" s="20"/>
    </row>
    <row r="984" spans="1:29" ht="12.75" x14ac:dyDescent="0.2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  <c r="AC984" s="20"/>
    </row>
    <row r="985" spans="1:29" ht="12.75" x14ac:dyDescent="0.2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B985" s="20"/>
      <c r="AC985" s="20"/>
    </row>
    <row r="986" spans="1:29" ht="12.75" x14ac:dyDescent="0.2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  <c r="AB986" s="20"/>
      <c r="AC986" s="20"/>
    </row>
    <row r="987" spans="1:29" ht="12.75" x14ac:dyDescent="0.2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  <c r="AB987" s="20"/>
      <c r="AC987" s="20"/>
    </row>
    <row r="988" spans="1:29" ht="12.75" x14ac:dyDescent="0.2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  <c r="AB988" s="20"/>
      <c r="AC988" s="20"/>
    </row>
    <row r="989" spans="1:29" ht="12.75" x14ac:dyDescent="0.2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  <c r="AB989" s="20"/>
      <c r="AC989" s="20"/>
    </row>
    <row r="990" spans="1:29" ht="12.75" x14ac:dyDescent="0.2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  <c r="AB990" s="20"/>
      <c r="AC990" s="20"/>
    </row>
    <row r="991" spans="1:29" ht="12.75" x14ac:dyDescent="0.2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  <c r="AB991" s="20"/>
      <c r="AC991" s="20"/>
    </row>
    <row r="992" spans="1:29" ht="12.75" x14ac:dyDescent="0.2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  <c r="AB992" s="20"/>
      <c r="AC992" s="20"/>
    </row>
  </sheetData>
  <mergeCells count="26">
    <mergeCell ref="F1:I3"/>
    <mergeCell ref="A23:H23"/>
    <mergeCell ref="A8:B8"/>
    <mergeCell ref="A9:B9"/>
    <mergeCell ref="A21:H21"/>
    <mergeCell ref="A20:H20"/>
    <mergeCell ref="D8:E8"/>
    <mergeCell ref="D9:E9"/>
    <mergeCell ref="C7:C9"/>
    <mergeCell ref="F7:G7"/>
    <mergeCell ref="F8:G8"/>
    <mergeCell ref="F9:G9"/>
    <mergeCell ref="F10:G10"/>
    <mergeCell ref="A10:E10"/>
    <mergeCell ref="A12:H12"/>
    <mergeCell ref="A34:H34"/>
    <mergeCell ref="A28:H28"/>
    <mergeCell ref="A27:H27"/>
    <mergeCell ref="A33:H33"/>
    <mergeCell ref="A30:H30"/>
    <mergeCell ref="A4:I4"/>
    <mergeCell ref="A6:B6"/>
    <mergeCell ref="D6:E6"/>
    <mergeCell ref="F6:G6"/>
    <mergeCell ref="A7:B7"/>
    <mergeCell ref="D7:E7"/>
  </mergeCells>
  <printOptions horizontalCentered="1"/>
  <pageMargins left="0.7" right="0.7" top="0.75" bottom="0.75" header="0" footer="0"/>
  <pageSetup paperSize="9" scale="56" pageOrder="overThenDown" orientation="portrait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86B02-223C-4033-8E73-E2E80461A651}">
  <sheetPr>
    <outlinePr summaryBelow="0" summaryRight="0"/>
    <pageSetUpPr fitToPage="1"/>
  </sheetPr>
  <dimension ref="A1:AC990"/>
  <sheetViews>
    <sheetView tabSelected="1" view="pageBreakPreview" zoomScaleNormal="100" zoomScaleSheetLayoutView="100" workbookViewId="0">
      <selection activeCell="F1" sqref="F1:I1"/>
    </sheetView>
  </sheetViews>
  <sheetFormatPr defaultColWidth="12.5703125" defaultRowHeight="15.75" customHeight="1" x14ac:dyDescent="0.2"/>
  <cols>
    <col min="1" max="1" width="7.7109375" style="21" customWidth="1"/>
    <col min="2" max="2" width="26.42578125" style="21" customWidth="1"/>
    <col min="3" max="3" width="44.42578125" style="21" customWidth="1"/>
    <col min="4" max="5" width="10.85546875" style="21" customWidth="1"/>
    <col min="6" max="7" width="12.5703125" style="21"/>
    <col min="8" max="9" width="16.140625" style="21" customWidth="1"/>
    <col min="10" max="16384" width="12.5703125" style="21"/>
  </cols>
  <sheetData>
    <row r="1" spans="1:29" ht="69.75" customHeight="1" x14ac:dyDescent="0.2">
      <c r="F1" s="101" t="s">
        <v>93</v>
      </c>
      <c r="G1" s="101"/>
      <c r="H1" s="101"/>
      <c r="I1" s="101"/>
    </row>
    <row r="2" spans="1:29" s="35" customFormat="1" ht="45" customHeight="1" x14ac:dyDescent="0.3">
      <c r="A2" s="55" t="s">
        <v>91</v>
      </c>
      <c r="B2" s="55"/>
      <c r="C2" s="55"/>
      <c r="D2" s="55"/>
      <c r="E2" s="55"/>
      <c r="F2" s="55"/>
      <c r="G2" s="55"/>
      <c r="H2" s="55"/>
      <c r="I2" s="55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</row>
    <row r="3" spans="1:29" ht="12.75" x14ac:dyDescent="0.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</row>
    <row r="4" spans="1:29" ht="41.25" customHeight="1" x14ac:dyDescent="0.2">
      <c r="A4" s="72" t="s">
        <v>1</v>
      </c>
      <c r="B4" s="73"/>
      <c r="C4" s="36" t="s">
        <v>77</v>
      </c>
      <c r="D4" s="72" t="s">
        <v>3</v>
      </c>
      <c r="E4" s="73"/>
      <c r="F4" s="72" t="s">
        <v>4</v>
      </c>
      <c r="G4" s="73"/>
      <c r="H4" s="22"/>
      <c r="I4" s="22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</row>
    <row r="5" spans="1:29" ht="12.75" x14ac:dyDescent="0.2">
      <c r="A5" s="74" t="s">
        <v>83</v>
      </c>
      <c r="B5" s="75"/>
      <c r="C5" s="76">
        <v>500</v>
      </c>
      <c r="D5" s="78">
        <f>I19</f>
        <v>135066.9663</v>
      </c>
      <c r="E5" s="79"/>
      <c r="F5" s="69">
        <f>(I12+I14+I15+I16+I17)*C5+I13*50</f>
        <v>48218437.260000005</v>
      </c>
      <c r="G5" s="69"/>
      <c r="H5" s="23"/>
      <c r="I5" s="22" t="s">
        <v>5</v>
      </c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</row>
    <row r="6" spans="1:29" ht="12.75" x14ac:dyDescent="0.2">
      <c r="A6" s="74" t="s">
        <v>84</v>
      </c>
      <c r="B6" s="75"/>
      <c r="C6" s="77"/>
      <c r="D6" s="78">
        <f>I26</f>
        <v>9185.6178400000008</v>
      </c>
      <c r="E6" s="79"/>
      <c r="F6" s="69">
        <f>I23*C5+I24*50</f>
        <v>2017469.4680000001</v>
      </c>
      <c r="G6" s="69"/>
      <c r="H6" s="23"/>
      <c r="I6" s="24" t="s">
        <v>5</v>
      </c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</row>
    <row r="7" spans="1:29" ht="12.75" x14ac:dyDescent="0.2">
      <c r="A7" s="80" t="s">
        <v>89</v>
      </c>
      <c r="B7" s="81"/>
      <c r="C7" s="77"/>
      <c r="D7" s="82">
        <f>I32</f>
        <v>57229.765599999999</v>
      </c>
      <c r="E7" s="83"/>
      <c r="F7" s="69">
        <f>50*D7</f>
        <v>2861488.28</v>
      </c>
      <c r="G7" s="69"/>
      <c r="H7" s="23"/>
      <c r="I7" s="24" t="s">
        <v>5</v>
      </c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</row>
    <row r="8" spans="1:29" ht="15.75" customHeight="1" x14ac:dyDescent="0.2">
      <c r="A8" s="71" t="s">
        <v>82</v>
      </c>
      <c r="B8" s="71"/>
      <c r="C8" s="71"/>
      <c r="D8" s="71"/>
      <c r="E8" s="71"/>
      <c r="F8" s="70">
        <f>F5+F6+F7</f>
        <v>53097395.008000009</v>
      </c>
      <c r="G8" s="70">
        <f>F5+F6+F7</f>
        <v>53097395.008000009</v>
      </c>
      <c r="H8" s="26"/>
      <c r="I8" s="25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</row>
    <row r="9" spans="1:29" ht="12.75" x14ac:dyDescent="0.2">
      <c r="A9" s="26"/>
      <c r="B9" s="26"/>
      <c r="C9" s="26"/>
      <c r="D9" s="22"/>
      <c r="E9" s="22"/>
      <c r="F9" s="22"/>
      <c r="G9" s="22"/>
      <c r="H9" s="22"/>
      <c r="I9" s="25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</row>
    <row r="10" spans="1:29" ht="18.75" customHeight="1" x14ac:dyDescent="0.2">
      <c r="A10" s="66" t="s">
        <v>85</v>
      </c>
      <c r="B10" s="66"/>
      <c r="C10" s="66"/>
      <c r="D10" s="66"/>
      <c r="E10" s="66"/>
      <c r="F10" s="66"/>
      <c r="G10" s="66"/>
      <c r="H10" s="66"/>
      <c r="I10" s="37" t="s">
        <v>79</v>
      </c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</row>
    <row r="11" spans="1:29" ht="25.5" x14ac:dyDescent="0.2">
      <c r="A11" s="39" t="s">
        <v>10</v>
      </c>
      <c r="B11" s="39" t="s">
        <v>1</v>
      </c>
      <c r="C11" s="39" t="s">
        <v>11</v>
      </c>
      <c r="D11" s="36" t="s">
        <v>12</v>
      </c>
      <c r="E11" s="38" t="s">
        <v>13</v>
      </c>
      <c r="F11" s="36" t="s">
        <v>14</v>
      </c>
      <c r="G11" s="36" t="s">
        <v>15</v>
      </c>
      <c r="H11" s="38" t="s">
        <v>16</v>
      </c>
      <c r="I11" s="36" t="s">
        <v>17</v>
      </c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</row>
    <row r="12" spans="1:29" ht="68.25" customHeight="1" x14ac:dyDescent="0.2">
      <c r="A12" s="40" t="s">
        <v>18</v>
      </c>
      <c r="B12" s="27" t="s">
        <v>19</v>
      </c>
      <c r="C12" s="41" t="s">
        <v>20</v>
      </c>
      <c r="D12" s="29" t="s">
        <v>21</v>
      </c>
      <c r="E12" s="30">
        <v>791.28</v>
      </c>
      <c r="F12" s="31">
        <v>30</v>
      </c>
      <c r="G12" s="42">
        <v>1.0940000000000001</v>
      </c>
      <c r="H12" s="32">
        <f>E12*G12</f>
        <v>865.66032000000007</v>
      </c>
      <c r="I12" s="32">
        <f>H12*F12</f>
        <v>25969.809600000001</v>
      </c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</row>
    <row r="13" spans="1:29" ht="67.5" customHeight="1" x14ac:dyDescent="0.2">
      <c r="A13" s="40" t="s">
        <v>22</v>
      </c>
      <c r="B13" s="27" t="s">
        <v>23</v>
      </c>
      <c r="C13" s="41" t="s">
        <v>75</v>
      </c>
      <c r="D13" s="29" t="s">
        <v>21</v>
      </c>
      <c r="E13" s="30">
        <v>1307.81</v>
      </c>
      <c r="F13" s="31">
        <v>30</v>
      </c>
      <c r="G13" s="42">
        <v>1.0940000000000001</v>
      </c>
      <c r="H13" s="32">
        <f t="shared" ref="H13:H15" si="0">E13*G13</f>
        <v>1430.74414</v>
      </c>
      <c r="I13" s="32">
        <f t="shared" ref="I13:I15" si="1">H13*F13</f>
        <v>42922.324200000003</v>
      </c>
      <c r="J13" s="20"/>
      <c r="K13" s="33" t="s">
        <v>5</v>
      </c>
      <c r="L13" s="20" t="s">
        <v>5</v>
      </c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</row>
    <row r="14" spans="1:29" ht="132" customHeight="1" x14ac:dyDescent="0.2">
      <c r="A14" s="40" t="s">
        <v>24</v>
      </c>
      <c r="B14" s="27" t="s">
        <v>25</v>
      </c>
      <c r="C14" s="41" t="s">
        <v>26</v>
      </c>
      <c r="D14" s="29" t="s">
        <v>21</v>
      </c>
      <c r="E14" s="30">
        <v>406.63</v>
      </c>
      <c r="F14" s="31">
        <v>45</v>
      </c>
      <c r="G14" s="42">
        <v>1.0940000000000001</v>
      </c>
      <c r="H14" s="32">
        <f t="shared" si="0"/>
        <v>444.85322000000002</v>
      </c>
      <c r="I14" s="32">
        <f t="shared" si="1"/>
        <v>20018.394899999999</v>
      </c>
      <c r="J14" s="20"/>
      <c r="K14" s="33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</row>
    <row r="15" spans="1:29" ht="30" x14ac:dyDescent="0.2">
      <c r="A15" s="40" t="s">
        <v>27</v>
      </c>
      <c r="B15" s="27" t="s">
        <v>28</v>
      </c>
      <c r="C15" s="41" t="s">
        <v>29</v>
      </c>
      <c r="D15" s="29" t="s">
        <v>21</v>
      </c>
      <c r="E15" s="30">
        <v>351.68</v>
      </c>
      <c r="F15" s="31">
        <v>30</v>
      </c>
      <c r="G15" s="42">
        <v>1.0940000000000001</v>
      </c>
      <c r="H15" s="32">
        <f t="shared" si="0"/>
        <v>384.73792000000003</v>
      </c>
      <c r="I15" s="32">
        <f t="shared" si="1"/>
        <v>11542.137600000002</v>
      </c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</row>
    <row r="16" spans="1:29" ht="52.5" customHeight="1" x14ac:dyDescent="0.2">
      <c r="A16" s="40" t="s">
        <v>30</v>
      </c>
      <c r="B16" s="27" t="s">
        <v>31</v>
      </c>
      <c r="C16" s="41" t="s">
        <v>32</v>
      </c>
      <c r="D16" s="29" t="s">
        <v>33</v>
      </c>
      <c r="E16" s="30">
        <v>900</v>
      </c>
      <c r="F16" s="31">
        <v>30</v>
      </c>
      <c r="G16" s="31" t="s">
        <v>7</v>
      </c>
      <c r="H16" s="32" t="s">
        <v>7</v>
      </c>
      <c r="I16" s="32">
        <f>E16*F16</f>
        <v>27000</v>
      </c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</row>
    <row r="17" spans="1:29" ht="63.75" x14ac:dyDescent="0.2">
      <c r="A17" s="40" t="s">
        <v>34</v>
      </c>
      <c r="B17" s="27" t="s">
        <v>35</v>
      </c>
      <c r="C17" s="41" t="s">
        <v>36</v>
      </c>
      <c r="D17" s="29" t="s">
        <v>33</v>
      </c>
      <c r="E17" s="30">
        <v>253.81</v>
      </c>
      <c r="F17" s="31">
        <v>30</v>
      </c>
      <c r="G17" s="31" t="s">
        <v>7</v>
      </c>
      <c r="H17" s="32" t="s">
        <v>7</v>
      </c>
      <c r="I17" s="32">
        <f>E17*F17</f>
        <v>7614.3</v>
      </c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</row>
    <row r="18" spans="1:29" s="45" customFormat="1" ht="12.75" x14ac:dyDescent="0.2">
      <c r="A18" s="65" t="s">
        <v>37</v>
      </c>
      <c r="B18" s="63"/>
      <c r="C18" s="63"/>
      <c r="D18" s="63"/>
      <c r="E18" s="63"/>
      <c r="F18" s="63"/>
      <c r="G18" s="63"/>
      <c r="H18" s="64"/>
      <c r="I18" s="43">
        <f>H12+H13+H14+H15+E16+E17</f>
        <v>4279.8056000000006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</row>
    <row r="19" spans="1:29" s="45" customFormat="1" ht="12.75" x14ac:dyDescent="0.2">
      <c r="A19" s="67" t="s">
        <v>38</v>
      </c>
      <c r="B19" s="63"/>
      <c r="C19" s="63"/>
      <c r="D19" s="63"/>
      <c r="E19" s="63"/>
      <c r="F19" s="63"/>
      <c r="G19" s="63"/>
      <c r="H19" s="64"/>
      <c r="I19" s="43">
        <f>I12+I13+I14+I15+I16+I17</f>
        <v>135066.9663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</row>
    <row r="20" spans="1:29" ht="12.75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29" ht="18.75" customHeight="1" x14ac:dyDescent="0.2">
      <c r="A21" s="66" t="s">
        <v>86</v>
      </c>
      <c r="B21" s="66"/>
      <c r="C21" s="66"/>
      <c r="D21" s="66"/>
      <c r="E21" s="66"/>
      <c r="F21" s="66"/>
      <c r="G21" s="66"/>
      <c r="H21" s="66"/>
      <c r="I21" s="37" t="s">
        <v>79</v>
      </c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29" ht="25.5" x14ac:dyDescent="0.2">
      <c r="A22" s="46" t="s">
        <v>81</v>
      </c>
      <c r="B22" s="46" t="s">
        <v>40</v>
      </c>
      <c r="C22" s="46" t="s">
        <v>41</v>
      </c>
      <c r="D22" s="36" t="s">
        <v>12</v>
      </c>
      <c r="E22" s="38" t="s">
        <v>13</v>
      </c>
      <c r="F22" s="36" t="s">
        <v>14</v>
      </c>
      <c r="G22" s="36" t="s">
        <v>15</v>
      </c>
      <c r="H22" s="36" t="s">
        <v>16</v>
      </c>
      <c r="I22" s="36" t="s">
        <v>17</v>
      </c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1:29" ht="67.5" customHeight="1" x14ac:dyDescent="0.2">
      <c r="A23" s="40" t="s">
        <v>18</v>
      </c>
      <c r="B23" s="27" t="s">
        <v>19</v>
      </c>
      <c r="C23" s="28" t="s">
        <v>20</v>
      </c>
      <c r="D23" s="29" t="s">
        <v>21</v>
      </c>
      <c r="E23" s="30">
        <v>791.28</v>
      </c>
      <c r="F23" s="31">
        <v>4</v>
      </c>
      <c r="G23" s="42">
        <v>1.0940000000000001</v>
      </c>
      <c r="H23" s="32">
        <f>E23*G23</f>
        <v>865.66032000000007</v>
      </c>
      <c r="I23" s="32">
        <f>H23*F23</f>
        <v>3462.6412800000003</v>
      </c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29" ht="66.75" customHeight="1" x14ac:dyDescent="0.2">
      <c r="A24" s="40" t="s">
        <v>22</v>
      </c>
      <c r="B24" s="27" t="s">
        <v>23</v>
      </c>
      <c r="C24" s="28" t="s">
        <v>75</v>
      </c>
      <c r="D24" s="29" t="s">
        <v>21</v>
      </c>
      <c r="E24" s="30">
        <v>1307.81</v>
      </c>
      <c r="F24" s="31">
        <v>4</v>
      </c>
      <c r="G24" s="42">
        <v>1.0940000000000001</v>
      </c>
      <c r="H24" s="32">
        <f>E24*G24</f>
        <v>1430.74414</v>
      </c>
      <c r="I24" s="32">
        <f>H24*F24</f>
        <v>5722.9765600000001</v>
      </c>
      <c r="J24" s="20"/>
      <c r="K24" s="33" t="s">
        <v>5</v>
      </c>
      <c r="L24" s="20" t="s">
        <v>5</v>
      </c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29" ht="12.75" x14ac:dyDescent="0.2">
      <c r="A25" s="65" t="s">
        <v>37</v>
      </c>
      <c r="B25" s="63"/>
      <c r="C25" s="63"/>
      <c r="D25" s="63"/>
      <c r="E25" s="63"/>
      <c r="F25" s="63"/>
      <c r="G25" s="63"/>
      <c r="H25" s="64"/>
      <c r="I25" s="43">
        <f>H23+H24</f>
        <v>2296.4044600000002</v>
      </c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</row>
    <row r="26" spans="1:29" ht="12.75" x14ac:dyDescent="0.2">
      <c r="A26" s="62" t="s">
        <v>38</v>
      </c>
      <c r="B26" s="63"/>
      <c r="C26" s="63"/>
      <c r="D26" s="63"/>
      <c r="E26" s="63"/>
      <c r="F26" s="63"/>
      <c r="G26" s="63"/>
      <c r="H26" s="64"/>
      <c r="I26" s="43">
        <f>I23+I24</f>
        <v>9185.6178400000008</v>
      </c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29" ht="12.7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29" ht="18.75" customHeight="1" x14ac:dyDescent="0.2">
      <c r="A28" s="66" t="s">
        <v>87</v>
      </c>
      <c r="B28" s="66"/>
      <c r="C28" s="66"/>
      <c r="D28" s="66"/>
      <c r="E28" s="66"/>
      <c r="F28" s="66"/>
      <c r="G28" s="66"/>
      <c r="H28" s="66"/>
      <c r="I28" s="37" t="s">
        <v>79</v>
      </c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29" ht="25.5" x14ac:dyDescent="0.2">
      <c r="A29" s="48" t="s">
        <v>10</v>
      </c>
      <c r="B29" s="48" t="s">
        <v>40</v>
      </c>
      <c r="C29" s="48" t="s">
        <v>41</v>
      </c>
      <c r="D29" s="36" t="s">
        <v>12</v>
      </c>
      <c r="E29" s="38" t="s">
        <v>13</v>
      </c>
      <c r="F29" s="36" t="s">
        <v>14</v>
      </c>
      <c r="G29" s="36" t="s">
        <v>15</v>
      </c>
      <c r="H29" s="36" t="s">
        <v>16</v>
      </c>
      <c r="I29" s="36" t="s">
        <v>17</v>
      </c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29" ht="79.5" customHeight="1" x14ac:dyDescent="0.2">
      <c r="A30" s="40" t="s">
        <v>22</v>
      </c>
      <c r="B30" s="27" t="s">
        <v>23</v>
      </c>
      <c r="C30" s="28" t="s">
        <v>76</v>
      </c>
      <c r="D30" s="29" t="s">
        <v>21</v>
      </c>
      <c r="E30" s="30">
        <v>1307.81</v>
      </c>
      <c r="F30" s="31">
        <v>40</v>
      </c>
      <c r="G30" s="42">
        <v>1.0940000000000001</v>
      </c>
      <c r="H30" s="32">
        <f>E30*G30</f>
        <v>1430.74414</v>
      </c>
      <c r="I30" s="32">
        <f>F30*H30</f>
        <v>57229.765599999999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29" ht="12.75" customHeight="1" x14ac:dyDescent="0.2">
      <c r="A31" s="65" t="s">
        <v>37</v>
      </c>
      <c r="B31" s="63"/>
      <c r="C31" s="63"/>
      <c r="D31" s="63"/>
      <c r="E31" s="63"/>
      <c r="F31" s="63"/>
      <c r="G31" s="63"/>
      <c r="H31" s="64"/>
      <c r="I31" s="43">
        <f>H30</f>
        <v>1430.74414</v>
      </c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29" ht="15.75" customHeight="1" x14ac:dyDescent="0.2">
      <c r="A32" s="62" t="s">
        <v>38</v>
      </c>
      <c r="B32" s="63"/>
      <c r="C32" s="63"/>
      <c r="D32" s="63"/>
      <c r="E32" s="63"/>
      <c r="F32" s="63"/>
      <c r="G32" s="63"/>
      <c r="H32" s="64"/>
      <c r="I32" s="43">
        <f>I30</f>
        <v>57229.765599999999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8.75" customHeight="1" x14ac:dyDescent="0.2">
      <c r="A33" s="26"/>
      <c r="B33" s="26"/>
      <c r="C33" s="26"/>
      <c r="D33" s="22"/>
      <c r="E33" s="22"/>
      <c r="F33" s="22"/>
      <c r="G33" s="22"/>
      <c r="H33" s="22"/>
      <c r="I33" s="25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ht="12.7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ht="12.7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29" ht="12.7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12.7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ht="12.7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ht="12.7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2.7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ht="12.7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ht="12.7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ht="12.7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12.7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ht="12.7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ht="12.7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ht="12.7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12.7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2.7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2.7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2.7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2.7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2.7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2.7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2.7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2.75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2.75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2.75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2.75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2.75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2.75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2.75" x14ac:dyDescent="0.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2.75" x14ac:dyDescent="0.2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2.75" x14ac:dyDescent="0.2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2.75" x14ac:dyDescent="0.2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2.75" x14ac:dyDescent="0.2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2.75" x14ac:dyDescent="0.2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2.75" x14ac:dyDescent="0.2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2.75" x14ac:dyDescent="0.2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2.75" x14ac:dyDescent="0.2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2.75" x14ac:dyDescent="0.2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2.75" x14ac:dyDescent="0.2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2.75" x14ac:dyDescent="0.2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2.75" x14ac:dyDescent="0.2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2.75" x14ac:dyDescent="0.2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2.75" x14ac:dyDescent="0.2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2.75" x14ac:dyDescent="0.2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2.75" x14ac:dyDescent="0.2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2.75" x14ac:dyDescent="0.2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2.75" x14ac:dyDescent="0.2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2.75" x14ac:dyDescent="0.2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2.75" x14ac:dyDescent="0.2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2.75" x14ac:dyDescent="0.2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2.75" x14ac:dyDescent="0.2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2.75" x14ac:dyDescent="0.2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2.75" x14ac:dyDescent="0.2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2.75" x14ac:dyDescent="0.2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2.75" x14ac:dyDescent="0.2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2.75" x14ac:dyDescent="0.2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2.75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2.75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2.75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2.75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2.75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2.75" x14ac:dyDescent="0.2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2.75" x14ac:dyDescent="0.2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2.75" x14ac:dyDescent="0.2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2.75" x14ac:dyDescent="0.2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2.75" x14ac:dyDescent="0.2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2.75" x14ac:dyDescent="0.2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2.75" x14ac:dyDescent="0.2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2.75" x14ac:dyDescent="0.2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2.75" x14ac:dyDescent="0.2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2.75" x14ac:dyDescent="0.2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2.75" x14ac:dyDescent="0.2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2.75" x14ac:dyDescent="0.2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2.75" x14ac:dyDescent="0.2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2.75" x14ac:dyDescent="0.2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2.75" x14ac:dyDescent="0.2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2.75" x14ac:dyDescent="0.2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2.75" x14ac:dyDescent="0.2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2.75" x14ac:dyDescent="0.2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2.75" x14ac:dyDescent="0.2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2.75" x14ac:dyDescent="0.2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2.75" x14ac:dyDescent="0.2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2.75" x14ac:dyDescent="0.2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2.75" x14ac:dyDescent="0.2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2.75" x14ac:dyDescent="0.2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2.75" x14ac:dyDescent="0.2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2.75" x14ac:dyDescent="0.2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2.75" x14ac:dyDescent="0.2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2.75" x14ac:dyDescent="0.2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2.75" x14ac:dyDescent="0.2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2.75" x14ac:dyDescent="0.2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2.75" x14ac:dyDescent="0.2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2.75" x14ac:dyDescent="0.2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2.75" x14ac:dyDescent="0.2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2.75" x14ac:dyDescent="0.2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2.75" x14ac:dyDescent="0.2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2.75" x14ac:dyDescent="0.2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2.75" x14ac:dyDescent="0.2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2.75" x14ac:dyDescent="0.2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2.75" x14ac:dyDescent="0.2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2.75" x14ac:dyDescent="0.2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2.75" x14ac:dyDescent="0.2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2.75" x14ac:dyDescent="0.2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2.75" x14ac:dyDescent="0.2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2.75" x14ac:dyDescent="0.2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2.75" x14ac:dyDescent="0.2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2.75" x14ac:dyDescent="0.2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2.75" x14ac:dyDescent="0.2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2.75" x14ac:dyDescent="0.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2.75" x14ac:dyDescent="0.2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2.75" x14ac:dyDescent="0.2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2.75" x14ac:dyDescent="0.2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2.75" x14ac:dyDescent="0.2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2.75" x14ac:dyDescent="0.2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2.75" x14ac:dyDescent="0.2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2.75" x14ac:dyDescent="0.2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2.75" x14ac:dyDescent="0.2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2.75" x14ac:dyDescent="0.2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2.75" x14ac:dyDescent="0.2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2.75" x14ac:dyDescent="0.2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2.75" x14ac:dyDescent="0.2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2.75" x14ac:dyDescent="0.2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2.75" x14ac:dyDescent="0.2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2.75" x14ac:dyDescent="0.2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2.75" x14ac:dyDescent="0.2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2.75" x14ac:dyDescent="0.2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2.75" x14ac:dyDescent="0.2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2.75" x14ac:dyDescent="0.2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2.75" x14ac:dyDescent="0.2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2.75" x14ac:dyDescent="0.2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2.75" x14ac:dyDescent="0.2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2.75" x14ac:dyDescent="0.2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2.75" x14ac:dyDescent="0.2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2.75" x14ac:dyDescent="0.2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2.75" x14ac:dyDescent="0.2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2.75" x14ac:dyDescent="0.2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2.75" x14ac:dyDescent="0.2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2.75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2.75" x14ac:dyDescent="0.2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2.75" x14ac:dyDescent="0.2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2.75" x14ac:dyDescent="0.2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2.75" x14ac:dyDescent="0.2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2.75" x14ac:dyDescent="0.2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2.75" x14ac:dyDescent="0.2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2.75" x14ac:dyDescent="0.2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2.75" x14ac:dyDescent="0.2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2.75" x14ac:dyDescent="0.2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2.75" x14ac:dyDescent="0.2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2.75" x14ac:dyDescent="0.2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2.75" x14ac:dyDescent="0.2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2.75" x14ac:dyDescent="0.2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2.75" x14ac:dyDescent="0.2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2.75" x14ac:dyDescent="0.2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2.75" x14ac:dyDescent="0.2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2.75" x14ac:dyDescent="0.2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2.75" x14ac:dyDescent="0.2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2.75" x14ac:dyDescent="0.2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2.75" x14ac:dyDescent="0.2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2.75" x14ac:dyDescent="0.2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2.75" x14ac:dyDescent="0.2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2.75" x14ac:dyDescent="0.2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2.75" x14ac:dyDescent="0.2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2.75" x14ac:dyDescent="0.2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2.75" x14ac:dyDescent="0.2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2.75" x14ac:dyDescent="0.2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2.75" x14ac:dyDescent="0.2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2.75" x14ac:dyDescent="0.2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2.75" x14ac:dyDescent="0.2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2.75" x14ac:dyDescent="0.2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2.75" x14ac:dyDescent="0.2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2.75" x14ac:dyDescent="0.2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2.75" x14ac:dyDescent="0.2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2.75" x14ac:dyDescent="0.2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2.75" x14ac:dyDescent="0.2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2.75" x14ac:dyDescent="0.2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2.75" x14ac:dyDescent="0.2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2.75" x14ac:dyDescent="0.2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2.75" x14ac:dyDescent="0.2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2.75" x14ac:dyDescent="0.2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2.75" x14ac:dyDescent="0.2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2.75" x14ac:dyDescent="0.2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2.75" x14ac:dyDescent="0.2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2.75" x14ac:dyDescent="0.2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2.75" x14ac:dyDescent="0.2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2.75" x14ac:dyDescent="0.2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2.75" x14ac:dyDescent="0.2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2.75" x14ac:dyDescent="0.2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2.75" x14ac:dyDescent="0.2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2.75" x14ac:dyDescent="0.2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2.75" x14ac:dyDescent="0.2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2.75" x14ac:dyDescent="0.2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2.75" x14ac:dyDescent="0.2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2.75" x14ac:dyDescent="0.2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2.75" x14ac:dyDescent="0.2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2.75" x14ac:dyDescent="0.2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2.75" x14ac:dyDescent="0.2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2.75" x14ac:dyDescent="0.2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2.75" x14ac:dyDescent="0.2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2.75" x14ac:dyDescent="0.2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2.75" x14ac:dyDescent="0.2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2.75" x14ac:dyDescent="0.2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2.75" x14ac:dyDescent="0.2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2.75" x14ac:dyDescent="0.2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2.75" x14ac:dyDescent="0.2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2.75" x14ac:dyDescent="0.2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2.75" x14ac:dyDescent="0.2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2.75" x14ac:dyDescent="0.2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2.75" x14ac:dyDescent="0.2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2.75" x14ac:dyDescent="0.2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2.75" x14ac:dyDescent="0.2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2.75" x14ac:dyDescent="0.2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2.75" x14ac:dyDescent="0.2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ht="12.75" x14ac:dyDescent="0.2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2.75" x14ac:dyDescent="0.2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</row>
    <row r="248" spans="1:29" ht="12.75" x14ac:dyDescent="0.2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</row>
    <row r="249" spans="1:29" ht="12.75" x14ac:dyDescent="0.2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</row>
    <row r="250" spans="1:29" ht="12.75" x14ac:dyDescent="0.2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</row>
    <row r="251" spans="1:29" ht="12.75" x14ac:dyDescent="0.2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</row>
    <row r="252" spans="1:29" ht="12.75" x14ac:dyDescent="0.2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</row>
    <row r="253" spans="1:29" ht="12.75" x14ac:dyDescent="0.2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</row>
    <row r="254" spans="1:29" ht="12.75" x14ac:dyDescent="0.2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</row>
    <row r="255" spans="1:29" ht="12.75" x14ac:dyDescent="0.2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</row>
    <row r="256" spans="1:29" ht="12.75" x14ac:dyDescent="0.2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</row>
    <row r="257" spans="1:29" ht="12.75" x14ac:dyDescent="0.2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</row>
    <row r="258" spans="1:29" ht="12.75" x14ac:dyDescent="0.2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</row>
    <row r="259" spans="1:29" ht="12.75" x14ac:dyDescent="0.2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</row>
    <row r="260" spans="1:29" ht="12.75" x14ac:dyDescent="0.2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</row>
    <row r="261" spans="1:29" ht="12.75" x14ac:dyDescent="0.2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</row>
    <row r="262" spans="1:29" ht="12.75" x14ac:dyDescent="0.2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</row>
    <row r="263" spans="1:29" ht="12.75" x14ac:dyDescent="0.2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</row>
    <row r="264" spans="1:29" ht="12.75" x14ac:dyDescent="0.2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</row>
    <row r="265" spans="1:29" ht="12.75" x14ac:dyDescent="0.2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</row>
    <row r="266" spans="1:29" ht="12.75" x14ac:dyDescent="0.2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</row>
    <row r="267" spans="1:29" ht="12.75" x14ac:dyDescent="0.2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</row>
    <row r="268" spans="1:29" ht="12.75" x14ac:dyDescent="0.2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</row>
    <row r="269" spans="1:29" ht="12.75" x14ac:dyDescent="0.2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</row>
    <row r="270" spans="1:29" ht="12.75" x14ac:dyDescent="0.2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</row>
    <row r="271" spans="1:29" ht="12.75" x14ac:dyDescent="0.2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</row>
    <row r="272" spans="1:29" ht="12.75" x14ac:dyDescent="0.2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</row>
    <row r="273" spans="1:29" ht="12.75" x14ac:dyDescent="0.2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</row>
    <row r="274" spans="1:29" ht="12.75" x14ac:dyDescent="0.2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</row>
    <row r="275" spans="1:29" ht="12.75" x14ac:dyDescent="0.2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</row>
    <row r="276" spans="1:29" ht="12.75" x14ac:dyDescent="0.2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</row>
    <row r="277" spans="1:29" ht="12.75" x14ac:dyDescent="0.2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</row>
    <row r="278" spans="1:29" ht="12.75" x14ac:dyDescent="0.2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</row>
    <row r="279" spans="1:29" ht="12.75" x14ac:dyDescent="0.2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</row>
    <row r="280" spans="1:29" ht="12.75" x14ac:dyDescent="0.2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</row>
    <row r="281" spans="1:29" ht="12.75" x14ac:dyDescent="0.2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</row>
    <row r="282" spans="1:29" ht="12.75" x14ac:dyDescent="0.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</row>
    <row r="283" spans="1:29" ht="12.75" x14ac:dyDescent="0.2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</row>
    <row r="284" spans="1:29" ht="12.75" x14ac:dyDescent="0.2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</row>
    <row r="285" spans="1:29" ht="12.75" x14ac:dyDescent="0.2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</row>
    <row r="286" spans="1:29" ht="12.75" x14ac:dyDescent="0.2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</row>
    <row r="287" spans="1:29" ht="12.75" x14ac:dyDescent="0.2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</row>
    <row r="288" spans="1:29" ht="12.75" x14ac:dyDescent="0.2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</row>
    <row r="289" spans="1:29" ht="12.75" x14ac:dyDescent="0.2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</row>
    <row r="290" spans="1:29" ht="12.75" x14ac:dyDescent="0.2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</row>
    <row r="291" spans="1:29" ht="12.75" x14ac:dyDescent="0.2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</row>
    <row r="292" spans="1:29" ht="12.75" x14ac:dyDescent="0.2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</row>
    <row r="293" spans="1:29" ht="12.75" x14ac:dyDescent="0.2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</row>
    <row r="294" spans="1:29" ht="12.75" x14ac:dyDescent="0.2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</row>
    <row r="295" spans="1:29" ht="12.75" x14ac:dyDescent="0.2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</row>
    <row r="296" spans="1:29" ht="12.75" x14ac:dyDescent="0.2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</row>
    <row r="297" spans="1:29" ht="12.75" x14ac:dyDescent="0.2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</row>
    <row r="298" spans="1:29" ht="12.75" x14ac:dyDescent="0.2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</row>
    <row r="299" spans="1:29" ht="12.75" x14ac:dyDescent="0.2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</row>
    <row r="300" spans="1:29" ht="12.75" x14ac:dyDescent="0.2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</row>
    <row r="301" spans="1:29" ht="12.75" x14ac:dyDescent="0.2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</row>
    <row r="302" spans="1:29" ht="12.75" x14ac:dyDescent="0.2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</row>
    <row r="303" spans="1:29" ht="12.75" x14ac:dyDescent="0.2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</row>
    <row r="304" spans="1:29" ht="12.75" x14ac:dyDescent="0.2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</row>
    <row r="305" spans="1:29" ht="12.75" x14ac:dyDescent="0.2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</row>
    <row r="306" spans="1:29" ht="12.75" x14ac:dyDescent="0.2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</row>
    <row r="307" spans="1:29" ht="12.75" x14ac:dyDescent="0.2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</row>
    <row r="308" spans="1:29" ht="12.75" x14ac:dyDescent="0.2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</row>
    <row r="309" spans="1:29" ht="12.75" x14ac:dyDescent="0.2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</row>
    <row r="310" spans="1:29" ht="12.75" x14ac:dyDescent="0.2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</row>
    <row r="311" spans="1:29" ht="12.75" x14ac:dyDescent="0.2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</row>
    <row r="312" spans="1:29" ht="12.75" x14ac:dyDescent="0.2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</row>
    <row r="313" spans="1:29" ht="12.75" x14ac:dyDescent="0.2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</row>
    <row r="314" spans="1:29" ht="12.75" x14ac:dyDescent="0.2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</row>
    <row r="315" spans="1:29" ht="12.75" x14ac:dyDescent="0.2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</row>
    <row r="316" spans="1:29" ht="12.75" x14ac:dyDescent="0.2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</row>
    <row r="317" spans="1:29" ht="12.75" x14ac:dyDescent="0.2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</row>
    <row r="318" spans="1:29" ht="12.75" x14ac:dyDescent="0.2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</row>
    <row r="319" spans="1:29" ht="12.75" x14ac:dyDescent="0.2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</row>
    <row r="320" spans="1:29" ht="12.75" x14ac:dyDescent="0.2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</row>
    <row r="321" spans="1:29" ht="12.75" x14ac:dyDescent="0.2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</row>
    <row r="322" spans="1:29" ht="12.75" x14ac:dyDescent="0.2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</row>
    <row r="323" spans="1:29" ht="12.75" x14ac:dyDescent="0.2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</row>
    <row r="324" spans="1:29" ht="12.75" x14ac:dyDescent="0.2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</row>
    <row r="325" spans="1:29" ht="12.75" x14ac:dyDescent="0.2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</row>
    <row r="326" spans="1:29" ht="12.75" x14ac:dyDescent="0.2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</row>
    <row r="327" spans="1:29" ht="12.75" x14ac:dyDescent="0.2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</row>
    <row r="328" spans="1:29" ht="12.75" x14ac:dyDescent="0.2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</row>
    <row r="329" spans="1:29" ht="12.75" x14ac:dyDescent="0.2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</row>
    <row r="330" spans="1:29" ht="12.75" x14ac:dyDescent="0.2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</row>
    <row r="331" spans="1:29" ht="12.75" x14ac:dyDescent="0.2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</row>
    <row r="332" spans="1:29" ht="12.75" x14ac:dyDescent="0.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</row>
    <row r="333" spans="1:29" ht="12.75" x14ac:dyDescent="0.2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</row>
    <row r="334" spans="1:29" ht="12.75" x14ac:dyDescent="0.2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</row>
    <row r="335" spans="1:29" ht="12.75" x14ac:dyDescent="0.2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</row>
    <row r="336" spans="1:29" ht="12.75" x14ac:dyDescent="0.2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</row>
    <row r="337" spans="1:29" ht="12.75" x14ac:dyDescent="0.2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</row>
    <row r="338" spans="1:29" ht="12.75" x14ac:dyDescent="0.2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</row>
    <row r="339" spans="1:29" ht="12.75" x14ac:dyDescent="0.2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</row>
    <row r="340" spans="1:29" ht="12.75" x14ac:dyDescent="0.2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</row>
    <row r="341" spans="1:29" ht="12.75" x14ac:dyDescent="0.2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</row>
    <row r="342" spans="1:29" ht="12.75" x14ac:dyDescent="0.2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</row>
    <row r="343" spans="1:29" ht="12.75" x14ac:dyDescent="0.2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</row>
    <row r="344" spans="1:29" ht="12.75" x14ac:dyDescent="0.2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</row>
    <row r="345" spans="1:29" ht="12.75" x14ac:dyDescent="0.2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</row>
    <row r="346" spans="1:29" ht="12.75" x14ac:dyDescent="0.2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</row>
    <row r="347" spans="1:29" ht="12.75" x14ac:dyDescent="0.2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</row>
    <row r="348" spans="1:29" ht="12.75" x14ac:dyDescent="0.2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</row>
    <row r="349" spans="1:29" ht="12.75" x14ac:dyDescent="0.2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</row>
    <row r="350" spans="1:29" ht="12.75" x14ac:dyDescent="0.2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</row>
    <row r="351" spans="1:29" ht="12.75" x14ac:dyDescent="0.2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</row>
    <row r="352" spans="1:29" ht="12.75" x14ac:dyDescent="0.2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</row>
    <row r="353" spans="1:29" ht="12.75" x14ac:dyDescent="0.2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</row>
    <row r="354" spans="1:29" ht="12.75" x14ac:dyDescent="0.2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</row>
    <row r="355" spans="1:29" ht="12.75" x14ac:dyDescent="0.2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</row>
    <row r="356" spans="1:29" ht="12.75" x14ac:dyDescent="0.2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</row>
    <row r="357" spans="1:29" ht="12.75" x14ac:dyDescent="0.2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</row>
    <row r="358" spans="1:29" ht="12.75" x14ac:dyDescent="0.2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</row>
    <row r="359" spans="1:29" ht="12.75" x14ac:dyDescent="0.2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</row>
    <row r="360" spans="1:29" ht="12.75" x14ac:dyDescent="0.2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</row>
    <row r="361" spans="1:29" ht="12.75" x14ac:dyDescent="0.2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</row>
    <row r="362" spans="1:29" ht="12.75" x14ac:dyDescent="0.2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</row>
    <row r="363" spans="1:29" ht="12.75" x14ac:dyDescent="0.2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</row>
    <row r="364" spans="1:29" ht="12.75" x14ac:dyDescent="0.2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</row>
    <row r="365" spans="1:29" ht="12.75" x14ac:dyDescent="0.2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</row>
    <row r="366" spans="1:29" ht="12.75" x14ac:dyDescent="0.2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</row>
    <row r="367" spans="1:29" ht="12.75" x14ac:dyDescent="0.2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</row>
    <row r="368" spans="1:29" ht="12.75" x14ac:dyDescent="0.2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</row>
    <row r="369" spans="1:29" ht="12.75" x14ac:dyDescent="0.2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</row>
    <row r="370" spans="1:29" ht="12.75" x14ac:dyDescent="0.2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</row>
    <row r="371" spans="1:29" ht="12.75" x14ac:dyDescent="0.2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</row>
    <row r="372" spans="1:29" ht="12.75" x14ac:dyDescent="0.2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</row>
    <row r="373" spans="1:29" ht="12.75" x14ac:dyDescent="0.2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</row>
    <row r="374" spans="1:29" ht="12.75" x14ac:dyDescent="0.2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</row>
    <row r="375" spans="1:29" ht="12.75" x14ac:dyDescent="0.2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</row>
    <row r="376" spans="1:29" ht="12.75" x14ac:dyDescent="0.2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</row>
    <row r="377" spans="1:29" ht="12.75" x14ac:dyDescent="0.2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</row>
    <row r="378" spans="1:29" ht="12.75" x14ac:dyDescent="0.2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</row>
    <row r="379" spans="1:29" ht="12.75" x14ac:dyDescent="0.2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</row>
    <row r="380" spans="1:29" ht="12.75" x14ac:dyDescent="0.2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</row>
    <row r="381" spans="1:29" ht="12.75" x14ac:dyDescent="0.2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</row>
    <row r="382" spans="1:29" ht="12.75" x14ac:dyDescent="0.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</row>
    <row r="383" spans="1:29" ht="12.75" x14ac:dyDescent="0.2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</row>
    <row r="384" spans="1:29" ht="12.75" x14ac:dyDescent="0.2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</row>
    <row r="385" spans="1:29" ht="12.75" x14ac:dyDescent="0.2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</row>
    <row r="386" spans="1:29" ht="12.75" x14ac:dyDescent="0.2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</row>
    <row r="387" spans="1:29" ht="12.75" x14ac:dyDescent="0.2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</row>
    <row r="388" spans="1:29" ht="12.75" x14ac:dyDescent="0.2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</row>
    <row r="389" spans="1:29" ht="12.75" x14ac:dyDescent="0.2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</row>
    <row r="390" spans="1:29" ht="12.75" x14ac:dyDescent="0.2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</row>
    <row r="391" spans="1:29" ht="12.75" x14ac:dyDescent="0.2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</row>
    <row r="392" spans="1:29" ht="12.75" x14ac:dyDescent="0.2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</row>
    <row r="393" spans="1:29" ht="12.75" x14ac:dyDescent="0.2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</row>
    <row r="394" spans="1:29" ht="12.75" x14ac:dyDescent="0.2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</row>
    <row r="395" spans="1:29" ht="12.75" x14ac:dyDescent="0.2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</row>
    <row r="396" spans="1:29" ht="12.75" x14ac:dyDescent="0.2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</row>
    <row r="397" spans="1:29" ht="12.75" x14ac:dyDescent="0.2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</row>
    <row r="398" spans="1:29" ht="12.75" x14ac:dyDescent="0.2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</row>
    <row r="399" spans="1:29" ht="12.75" x14ac:dyDescent="0.2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</row>
    <row r="400" spans="1:29" ht="12.75" x14ac:dyDescent="0.2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</row>
    <row r="401" spans="1:29" ht="12.75" x14ac:dyDescent="0.2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</row>
    <row r="402" spans="1:29" ht="12.75" x14ac:dyDescent="0.2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</row>
    <row r="403" spans="1:29" ht="12.75" x14ac:dyDescent="0.2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</row>
    <row r="404" spans="1:29" ht="12.75" x14ac:dyDescent="0.2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</row>
    <row r="405" spans="1:29" ht="12.75" x14ac:dyDescent="0.2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</row>
    <row r="406" spans="1:29" ht="12.75" x14ac:dyDescent="0.2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</row>
    <row r="407" spans="1:29" ht="12.75" x14ac:dyDescent="0.2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</row>
    <row r="408" spans="1:29" ht="12.75" x14ac:dyDescent="0.2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</row>
    <row r="409" spans="1:29" ht="12.75" x14ac:dyDescent="0.2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</row>
    <row r="410" spans="1:29" ht="12.75" x14ac:dyDescent="0.2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</row>
    <row r="411" spans="1:29" ht="12.75" x14ac:dyDescent="0.2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</row>
    <row r="412" spans="1:29" ht="12.75" x14ac:dyDescent="0.2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</row>
    <row r="413" spans="1:29" ht="12.75" x14ac:dyDescent="0.2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</row>
    <row r="414" spans="1:29" ht="12.75" x14ac:dyDescent="0.2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</row>
    <row r="415" spans="1:29" ht="12.75" x14ac:dyDescent="0.2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</row>
    <row r="416" spans="1:29" ht="12.75" x14ac:dyDescent="0.2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</row>
    <row r="417" spans="1:29" ht="12.75" x14ac:dyDescent="0.2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</row>
    <row r="418" spans="1:29" ht="12.75" x14ac:dyDescent="0.2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</row>
    <row r="419" spans="1:29" ht="12.75" x14ac:dyDescent="0.2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</row>
    <row r="420" spans="1:29" ht="12.75" x14ac:dyDescent="0.2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</row>
    <row r="421" spans="1:29" ht="12.75" x14ac:dyDescent="0.2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</row>
    <row r="422" spans="1:29" ht="12.75" x14ac:dyDescent="0.2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</row>
    <row r="423" spans="1:29" ht="12.75" x14ac:dyDescent="0.2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</row>
    <row r="424" spans="1:29" ht="12.75" x14ac:dyDescent="0.2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</row>
    <row r="425" spans="1:29" ht="12.75" x14ac:dyDescent="0.2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</row>
    <row r="426" spans="1:29" ht="12.75" x14ac:dyDescent="0.2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</row>
    <row r="427" spans="1:29" ht="12.75" x14ac:dyDescent="0.2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</row>
    <row r="428" spans="1:29" ht="12.75" x14ac:dyDescent="0.2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</row>
    <row r="429" spans="1:29" ht="12.75" x14ac:dyDescent="0.2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</row>
    <row r="430" spans="1:29" ht="12.75" x14ac:dyDescent="0.2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</row>
    <row r="431" spans="1:29" ht="12.75" x14ac:dyDescent="0.2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</row>
    <row r="432" spans="1:29" ht="12.75" x14ac:dyDescent="0.2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</row>
    <row r="433" spans="1:29" ht="12.75" x14ac:dyDescent="0.2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</row>
    <row r="434" spans="1:29" ht="12.75" x14ac:dyDescent="0.2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</row>
    <row r="435" spans="1:29" ht="12.75" x14ac:dyDescent="0.2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</row>
    <row r="436" spans="1:29" ht="12.75" x14ac:dyDescent="0.2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</row>
    <row r="437" spans="1:29" ht="12.75" x14ac:dyDescent="0.2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</row>
    <row r="438" spans="1:29" ht="12.75" x14ac:dyDescent="0.2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</row>
    <row r="439" spans="1:29" ht="12.75" x14ac:dyDescent="0.2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</row>
    <row r="440" spans="1:29" ht="12.75" x14ac:dyDescent="0.2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</row>
    <row r="441" spans="1:29" ht="12.75" x14ac:dyDescent="0.2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</row>
    <row r="442" spans="1:29" ht="12.75" x14ac:dyDescent="0.2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</row>
    <row r="443" spans="1:29" ht="12.75" x14ac:dyDescent="0.2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</row>
    <row r="444" spans="1:29" ht="12.75" x14ac:dyDescent="0.2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</row>
    <row r="445" spans="1:29" ht="12.75" x14ac:dyDescent="0.2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</row>
    <row r="446" spans="1:29" ht="12.75" x14ac:dyDescent="0.2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</row>
    <row r="447" spans="1:29" ht="12.75" x14ac:dyDescent="0.2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</row>
    <row r="448" spans="1:29" ht="12.75" x14ac:dyDescent="0.2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</row>
    <row r="449" spans="1:29" ht="12.75" x14ac:dyDescent="0.2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</row>
    <row r="450" spans="1:29" ht="12.75" x14ac:dyDescent="0.2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</row>
    <row r="451" spans="1:29" ht="12.75" x14ac:dyDescent="0.2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</row>
    <row r="452" spans="1:29" ht="12.75" x14ac:dyDescent="0.2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</row>
    <row r="453" spans="1:29" ht="12.75" x14ac:dyDescent="0.2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</row>
    <row r="454" spans="1:29" ht="12.75" x14ac:dyDescent="0.2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</row>
    <row r="455" spans="1:29" ht="12.75" x14ac:dyDescent="0.2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</row>
    <row r="456" spans="1:29" ht="12.75" x14ac:dyDescent="0.2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</row>
    <row r="457" spans="1:29" ht="12.75" x14ac:dyDescent="0.2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</row>
    <row r="458" spans="1:29" ht="12.75" x14ac:dyDescent="0.2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</row>
    <row r="459" spans="1:29" ht="12.75" x14ac:dyDescent="0.2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</row>
    <row r="460" spans="1:29" ht="12.75" x14ac:dyDescent="0.2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</row>
    <row r="461" spans="1:29" ht="12.75" x14ac:dyDescent="0.2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</row>
    <row r="462" spans="1:29" ht="12.75" x14ac:dyDescent="0.2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</row>
    <row r="463" spans="1:29" ht="12.75" x14ac:dyDescent="0.2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</row>
    <row r="464" spans="1:29" ht="12.75" x14ac:dyDescent="0.2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</row>
    <row r="465" spans="1:29" ht="12.75" x14ac:dyDescent="0.2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</row>
    <row r="466" spans="1:29" ht="12.75" x14ac:dyDescent="0.2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</row>
    <row r="467" spans="1:29" ht="12.75" x14ac:dyDescent="0.2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</row>
    <row r="468" spans="1:29" ht="12.75" x14ac:dyDescent="0.2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</row>
    <row r="469" spans="1:29" ht="12.75" x14ac:dyDescent="0.2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</row>
    <row r="470" spans="1:29" ht="12.75" x14ac:dyDescent="0.2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</row>
    <row r="471" spans="1:29" ht="12.75" x14ac:dyDescent="0.2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</row>
    <row r="472" spans="1:29" ht="12.75" x14ac:dyDescent="0.2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</row>
    <row r="473" spans="1:29" ht="12.75" x14ac:dyDescent="0.2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</row>
    <row r="474" spans="1:29" ht="12.75" x14ac:dyDescent="0.2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</row>
    <row r="475" spans="1:29" ht="12.75" x14ac:dyDescent="0.2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</row>
    <row r="476" spans="1:29" ht="12.75" x14ac:dyDescent="0.2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</row>
    <row r="477" spans="1:29" ht="12.75" x14ac:dyDescent="0.2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</row>
    <row r="478" spans="1:29" ht="12.75" x14ac:dyDescent="0.2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</row>
    <row r="479" spans="1:29" ht="12.75" x14ac:dyDescent="0.2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</row>
    <row r="480" spans="1:29" ht="12.75" x14ac:dyDescent="0.2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</row>
    <row r="481" spans="1:29" ht="12.75" x14ac:dyDescent="0.2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</row>
    <row r="482" spans="1:29" ht="12.75" x14ac:dyDescent="0.2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</row>
    <row r="483" spans="1:29" ht="12.75" x14ac:dyDescent="0.2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</row>
    <row r="484" spans="1:29" ht="12.75" x14ac:dyDescent="0.2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</row>
    <row r="485" spans="1:29" ht="12.75" x14ac:dyDescent="0.2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</row>
    <row r="486" spans="1:29" ht="12.75" x14ac:dyDescent="0.2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</row>
    <row r="487" spans="1:29" ht="12.75" x14ac:dyDescent="0.2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</row>
    <row r="488" spans="1:29" ht="12.75" x14ac:dyDescent="0.2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</row>
    <row r="489" spans="1:29" ht="12.75" x14ac:dyDescent="0.2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</row>
    <row r="490" spans="1:29" ht="12.75" x14ac:dyDescent="0.2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</row>
    <row r="491" spans="1:29" ht="12.75" x14ac:dyDescent="0.2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</row>
    <row r="492" spans="1:29" ht="12.75" x14ac:dyDescent="0.2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</row>
    <row r="493" spans="1:29" ht="12.75" x14ac:dyDescent="0.2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</row>
    <row r="494" spans="1:29" ht="12.75" x14ac:dyDescent="0.2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</row>
    <row r="495" spans="1:29" ht="12.75" x14ac:dyDescent="0.2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</row>
    <row r="496" spans="1:29" ht="12.75" x14ac:dyDescent="0.2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</row>
    <row r="497" spans="1:29" ht="12.75" x14ac:dyDescent="0.2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</row>
    <row r="498" spans="1:29" ht="12.75" x14ac:dyDescent="0.2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</row>
    <row r="499" spans="1:29" ht="12.75" x14ac:dyDescent="0.2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</row>
    <row r="500" spans="1:29" ht="12.75" x14ac:dyDescent="0.2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</row>
    <row r="501" spans="1:29" ht="12.75" x14ac:dyDescent="0.2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</row>
    <row r="502" spans="1:29" ht="12.75" x14ac:dyDescent="0.2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</row>
    <row r="503" spans="1:29" ht="12.75" x14ac:dyDescent="0.2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</row>
    <row r="504" spans="1:29" ht="12.75" x14ac:dyDescent="0.2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</row>
    <row r="505" spans="1:29" ht="12.75" x14ac:dyDescent="0.2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</row>
    <row r="506" spans="1:29" ht="12.75" x14ac:dyDescent="0.2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</row>
    <row r="507" spans="1:29" ht="12.75" x14ac:dyDescent="0.2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</row>
    <row r="508" spans="1:29" ht="12.75" x14ac:dyDescent="0.2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</row>
    <row r="509" spans="1:29" ht="12.75" x14ac:dyDescent="0.2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</row>
    <row r="510" spans="1:29" ht="12.75" x14ac:dyDescent="0.2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</row>
    <row r="511" spans="1:29" ht="12.75" x14ac:dyDescent="0.2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</row>
    <row r="512" spans="1:29" ht="12.75" x14ac:dyDescent="0.2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</row>
    <row r="513" spans="1:29" ht="12.75" x14ac:dyDescent="0.2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</row>
    <row r="514" spans="1:29" ht="12.75" x14ac:dyDescent="0.2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</row>
    <row r="515" spans="1:29" ht="12.75" x14ac:dyDescent="0.2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</row>
    <row r="516" spans="1:29" ht="12.75" x14ac:dyDescent="0.2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</row>
    <row r="517" spans="1:29" ht="12.75" x14ac:dyDescent="0.2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</row>
    <row r="518" spans="1:29" ht="12.75" x14ac:dyDescent="0.2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</row>
    <row r="519" spans="1:29" ht="12.75" x14ac:dyDescent="0.2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</row>
    <row r="520" spans="1:29" ht="12.75" x14ac:dyDescent="0.2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</row>
    <row r="521" spans="1:29" ht="12.75" x14ac:dyDescent="0.2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</row>
    <row r="522" spans="1:29" ht="12.75" x14ac:dyDescent="0.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</row>
    <row r="523" spans="1:29" ht="12.75" x14ac:dyDescent="0.2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</row>
    <row r="524" spans="1:29" ht="12.75" x14ac:dyDescent="0.2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</row>
    <row r="525" spans="1:29" ht="12.75" x14ac:dyDescent="0.2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</row>
    <row r="526" spans="1:29" ht="12.75" x14ac:dyDescent="0.2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</row>
    <row r="527" spans="1:29" ht="12.75" x14ac:dyDescent="0.2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</row>
    <row r="528" spans="1:29" ht="12.75" x14ac:dyDescent="0.2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</row>
    <row r="529" spans="1:29" ht="12.75" x14ac:dyDescent="0.2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</row>
    <row r="530" spans="1:29" ht="12.75" x14ac:dyDescent="0.2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</row>
    <row r="531" spans="1:29" ht="12.75" x14ac:dyDescent="0.2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</row>
    <row r="532" spans="1:29" ht="12.75" x14ac:dyDescent="0.2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</row>
    <row r="533" spans="1:29" ht="12.75" x14ac:dyDescent="0.2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</row>
    <row r="534" spans="1:29" ht="12.75" x14ac:dyDescent="0.2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</row>
    <row r="535" spans="1:29" ht="12.75" x14ac:dyDescent="0.2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</row>
    <row r="536" spans="1:29" ht="12.75" x14ac:dyDescent="0.2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</row>
    <row r="537" spans="1:29" ht="12.75" x14ac:dyDescent="0.2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</row>
    <row r="538" spans="1:29" ht="12.75" x14ac:dyDescent="0.2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</row>
    <row r="539" spans="1:29" ht="12.75" x14ac:dyDescent="0.2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</row>
    <row r="540" spans="1:29" ht="12.75" x14ac:dyDescent="0.2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</row>
    <row r="541" spans="1:29" ht="12.75" x14ac:dyDescent="0.2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</row>
    <row r="542" spans="1:29" ht="12.75" x14ac:dyDescent="0.2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</row>
    <row r="543" spans="1:29" ht="12.75" x14ac:dyDescent="0.2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</row>
    <row r="544" spans="1:29" ht="12.75" x14ac:dyDescent="0.2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</row>
    <row r="545" spans="1:29" ht="12.75" x14ac:dyDescent="0.2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</row>
    <row r="546" spans="1:29" ht="12.75" x14ac:dyDescent="0.2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</row>
    <row r="547" spans="1:29" ht="12.75" x14ac:dyDescent="0.2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</row>
    <row r="548" spans="1:29" ht="12.75" x14ac:dyDescent="0.2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</row>
    <row r="549" spans="1:29" ht="12.75" x14ac:dyDescent="0.2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</row>
    <row r="550" spans="1:29" ht="12.75" x14ac:dyDescent="0.2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</row>
    <row r="551" spans="1:29" ht="12.75" x14ac:dyDescent="0.2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</row>
    <row r="552" spans="1:29" ht="12.75" x14ac:dyDescent="0.2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</row>
    <row r="553" spans="1:29" ht="12.75" x14ac:dyDescent="0.2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</row>
    <row r="554" spans="1:29" ht="12.75" x14ac:dyDescent="0.2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</row>
    <row r="555" spans="1:29" ht="12.75" x14ac:dyDescent="0.2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</row>
    <row r="556" spans="1:29" ht="12.75" x14ac:dyDescent="0.2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</row>
    <row r="557" spans="1:29" ht="12.75" x14ac:dyDescent="0.2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</row>
    <row r="558" spans="1:29" ht="12.75" x14ac:dyDescent="0.2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</row>
    <row r="559" spans="1:29" ht="12.75" x14ac:dyDescent="0.2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</row>
    <row r="560" spans="1:29" ht="12.75" x14ac:dyDescent="0.2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</row>
    <row r="561" spans="1:29" ht="12.75" x14ac:dyDescent="0.2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</row>
    <row r="562" spans="1:29" ht="12.75" x14ac:dyDescent="0.2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</row>
    <row r="563" spans="1:29" ht="12.75" x14ac:dyDescent="0.2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</row>
    <row r="564" spans="1:29" ht="12.75" x14ac:dyDescent="0.2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</row>
    <row r="565" spans="1:29" ht="12.75" x14ac:dyDescent="0.2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</row>
    <row r="566" spans="1:29" ht="12.75" x14ac:dyDescent="0.2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</row>
    <row r="567" spans="1:29" ht="12.75" x14ac:dyDescent="0.2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</row>
    <row r="568" spans="1:29" ht="12.75" x14ac:dyDescent="0.2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</row>
    <row r="569" spans="1:29" ht="12.75" x14ac:dyDescent="0.2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</row>
    <row r="570" spans="1:29" ht="12.75" x14ac:dyDescent="0.2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</row>
    <row r="571" spans="1:29" ht="12.75" x14ac:dyDescent="0.2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</row>
    <row r="572" spans="1:29" ht="12.75" x14ac:dyDescent="0.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</row>
    <row r="573" spans="1:29" ht="12.75" x14ac:dyDescent="0.2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</row>
    <row r="574" spans="1:29" ht="12.75" x14ac:dyDescent="0.2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</row>
    <row r="575" spans="1:29" ht="12.75" x14ac:dyDescent="0.2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</row>
    <row r="576" spans="1:29" ht="12.75" x14ac:dyDescent="0.2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</row>
    <row r="577" spans="1:29" ht="12.75" x14ac:dyDescent="0.2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</row>
    <row r="578" spans="1:29" ht="12.75" x14ac:dyDescent="0.2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</row>
    <row r="579" spans="1:29" ht="12.75" x14ac:dyDescent="0.2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</row>
    <row r="580" spans="1:29" ht="12.75" x14ac:dyDescent="0.2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</row>
    <row r="581" spans="1:29" ht="12.75" x14ac:dyDescent="0.2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</row>
    <row r="582" spans="1:29" ht="12.75" x14ac:dyDescent="0.2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</row>
    <row r="583" spans="1:29" ht="12.75" x14ac:dyDescent="0.2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</row>
    <row r="584" spans="1:29" ht="12.75" x14ac:dyDescent="0.2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</row>
    <row r="585" spans="1:29" ht="12.75" x14ac:dyDescent="0.2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</row>
    <row r="586" spans="1:29" ht="12.75" x14ac:dyDescent="0.2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</row>
    <row r="587" spans="1:29" ht="12.75" x14ac:dyDescent="0.2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</row>
    <row r="588" spans="1:29" ht="12.75" x14ac:dyDescent="0.2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</row>
    <row r="589" spans="1:29" ht="12.75" x14ac:dyDescent="0.2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</row>
    <row r="590" spans="1:29" ht="12.75" x14ac:dyDescent="0.2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</row>
    <row r="591" spans="1:29" ht="12.75" x14ac:dyDescent="0.2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</row>
    <row r="592" spans="1:29" ht="12.75" x14ac:dyDescent="0.2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</row>
    <row r="593" spans="1:29" ht="12.75" x14ac:dyDescent="0.2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</row>
    <row r="594" spans="1:29" ht="12.75" x14ac:dyDescent="0.2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</row>
    <row r="595" spans="1:29" ht="12.75" x14ac:dyDescent="0.2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</row>
    <row r="596" spans="1:29" ht="12.75" x14ac:dyDescent="0.2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</row>
    <row r="597" spans="1:29" ht="12.75" x14ac:dyDescent="0.2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</row>
    <row r="598" spans="1:29" ht="12.75" x14ac:dyDescent="0.2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</row>
    <row r="599" spans="1:29" ht="12.75" x14ac:dyDescent="0.2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</row>
    <row r="600" spans="1:29" ht="12.75" x14ac:dyDescent="0.2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</row>
    <row r="601" spans="1:29" ht="12.75" x14ac:dyDescent="0.2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</row>
    <row r="602" spans="1:29" ht="12.75" x14ac:dyDescent="0.2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</row>
    <row r="603" spans="1:29" ht="12.75" x14ac:dyDescent="0.2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</row>
    <row r="604" spans="1:29" ht="12.75" x14ac:dyDescent="0.2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</row>
    <row r="605" spans="1:29" ht="12.75" x14ac:dyDescent="0.2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</row>
    <row r="606" spans="1:29" ht="12.75" x14ac:dyDescent="0.2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</row>
    <row r="607" spans="1:29" ht="12.75" x14ac:dyDescent="0.2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</row>
    <row r="608" spans="1:29" ht="12.75" x14ac:dyDescent="0.2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</row>
    <row r="609" spans="1:29" ht="12.75" x14ac:dyDescent="0.2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</row>
    <row r="610" spans="1:29" ht="12.75" x14ac:dyDescent="0.2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</row>
    <row r="611" spans="1:29" ht="12.75" x14ac:dyDescent="0.2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</row>
    <row r="612" spans="1:29" ht="12.75" x14ac:dyDescent="0.2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</row>
    <row r="613" spans="1:29" ht="12.75" x14ac:dyDescent="0.2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</row>
    <row r="614" spans="1:29" ht="12.75" x14ac:dyDescent="0.2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</row>
    <row r="615" spans="1:29" ht="12.75" x14ac:dyDescent="0.2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</row>
    <row r="616" spans="1:29" ht="12.75" x14ac:dyDescent="0.2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</row>
    <row r="617" spans="1:29" ht="12.75" x14ac:dyDescent="0.2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</row>
    <row r="618" spans="1:29" ht="12.75" x14ac:dyDescent="0.2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</row>
    <row r="619" spans="1:29" ht="12.75" x14ac:dyDescent="0.2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</row>
    <row r="620" spans="1:29" ht="12.75" x14ac:dyDescent="0.2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</row>
    <row r="621" spans="1:29" ht="12.75" x14ac:dyDescent="0.2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</row>
    <row r="622" spans="1:29" ht="12.75" x14ac:dyDescent="0.2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</row>
    <row r="623" spans="1:29" ht="12.75" x14ac:dyDescent="0.2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</row>
    <row r="624" spans="1:29" ht="12.75" x14ac:dyDescent="0.2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</row>
    <row r="625" spans="1:29" ht="12.75" x14ac:dyDescent="0.2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</row>
    <row r="626" spans="1:29" ht="12.75" x14ac:dyDescent="0.2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</row>
    <row r="627" spans="1:29" ht="12.75" x14ac:dyDescent="0.2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</row>
    <row r="628" spans="1:29" ht="12.75" x14ac:dyDescent="0.2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</row>
    <row r="629" spans="1:29" ht="12.75" x14ac:dyDescent="0.2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</row>
    <row r="630" spans="1:29" ht="12.75" x14ac:dyDescent="0.2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</row>
    <row r="631" spans="1:29" ht="12.75" x14ac:dyDescent="0.2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</row>
    <row r="632" spans="1:29" ht="12.75" x14ac:dyDescent="0.2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</row>
    <row r="633" spans="1:29" ht="12.75" x14ac:dyDescent="0.2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</row>
    <row r="634" spans="1:29" ht="12.75" x14ac:dyDescent="0.2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</row>
    <row r="635" spans="1:29" ht="12.75" x14ac:dyDescent="0.2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</row>
    <row r="636" spans="1:29" ht="12.75" x14ac:dyDescent="0.2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</row>
    <row r="637" spans="1:29" ht="12.75" x14ac:dyDescent="0.2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</row>
    <row r="638" spans="1:29" ht="12.75" x14ac:dyDescent="0.2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</row>
    <row r="639" spans="1:29" ht="12.75" x14ac:dyDescent="0.2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</row>
    <row r="640" spans="1:29" ht="12.75" x14ac:dyDescent="0.2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</row>
    <row r="641" spans="1:29" ht="12.75" x14ac:dyDescent="0.2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</row>
    <row r="642" spans="1:29" ht="12.75" x14ac:dyDescent="0.2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</row>
    <row r="643" spans="1:29" ht="12.75" x14ac:dyDescent="0.2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</row>
    <row r="644" spans="1:29" ht="12.75" x14ac:dyDescent="0.2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</row>
    <row r="645" spans="1:29" ht="12.75" x14ac:dyDescent="0.2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</row>
    <row r="646" spans="1:29" ht="12.75" x14ac:dyDescent="0.2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</row>
    <row r="647" spans="1:29" ht="12.75" x14ac:dyDescent="0.2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</row>
    <row r="648" spans="1:29" ht="12.75" x14ac:dyDescent="0.2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</row>
    <row r="649" spans="1:29" ht="12.75" x14ac:dyDescent="0.2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</row>
    <row r="650" spans="1:29" ht="12.75" x14ac:dyDescent="0.2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</row>
    <row r="651" spans="1:29" ht="12.75" x14ac:dyDescent="0.2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</row>
    <row r="652" spans="1:29" ht="12.75" x14ac:dyDescent="0.2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</row>
    <row r="653" spans="1:29" ht="12.75" x14ac:dyDescent="0.2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</row>
    <row r="654" spans="1:29" ht="12.75" x14ac:dyDescent="0.2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</row>
    <row r="655" spans="1:29" ht="12.75" x14ac:dyDescent="0.2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</row>
    <row r="656" spans="1:29" ht="12.75" x14ac:dyDescent="0.2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</row>
    <row r="657" spans="1:29" ht="12.75" x14ac:dyDescent="0.2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</row>
    <row r="658" spans="1:29" ht="12.75" x14ac:dyDescent="0.2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</row>
    <row r="659" spans="1:29" ht="12.75" x14ac:dyDescent="0.2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</row>
    <row r="660" spans="1:29" ht="12.75" x14ac:dyDescent="0.2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</row>
    <row r="661" spans="1:29" ht="12.75" x14ac:dyDescent="0.2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</row>
    <row r="662" spans="1:29" ht="12.75" x14ac:dyDescent="0.2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</row>
    <row r="663" spans="1:29" ht="12.75" x14ac:dyDescent="0.2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</row>
    <row r="664" spans="1:29" ht="12.75" x14ac:dyDescent="0.2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</row>
    <row r="665" spans="1:29" ht="12.75" x14ac:dyDescent="0.2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</row>
    <row r="666" spans="1:29" ht="12.75" x14ac:dyDescent="0.2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</row>
    <row r="667" spans="1:29" ht="12.75" x14ac:dyDescent="0.2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</row>
    <row r="668" spans="1:29" ht="12.75" x14ac:dyDescent="0.2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</row>
    <row r="669" spans="1:29" ht="12.75" x14ac:dyDescent="0.2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</row>
    <row r="670" spans="1:29" ht="12.75" x14ac:dyDescent="0.2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</row>
    <row r="671" spans="1:29" ht="12.75" x14ac:dyDescent="0.2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</row>
    <row r="672" spans="1:29" ht="12.75" x14ac:dyDescent="0.2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</row>
    <row r="673" spans="1:29" ht="12.75" x14ac:dyDescent="0.2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</row>
    <row r="674" spans="1:29" ht="12.75" x14ac:dyDescent="0.2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</row>
    <row r="675" spans="1:29" ht="12.75" x14ac:dyDescent="0.2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</row>
    <row r="676" spans="1:29" ht="12.75" x14ac:dyDescent="0.2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</row>
    <row r="677" spans="1:29" ht="12.75" x14ac:dyDescent="0.2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</row>
    <row r="678" spans="1:29" ht="12.75" x14ac:dyDescent="0.2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</row>
    <row r="679" spans="1:29" ht="12.75" x14ac:dyDescent="0.2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</row>
    <row r="680" spans="1:29" ht="12.75" x14ac:dyDescent="0.2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</row>
    <row r="681" spans="1:29" ht="12.75" x14ac:dyDescent="0.2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</row>
    <row r="682" spans="1:29" ht="12.75" x14ac:dyDescent="0.2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</row>
    <row r="683" spans="1:29" ht="12.75" x14ac:dyDescent="0.2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</row>
    <row r="684" spans="1:29" ht="12.75" x14ac:dyDescent="0.2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</row>
    <row r="685" spans="1:29" ht="12.75" x14ac:dyDescent="0.2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</row>
    <row r="686" spans="1:29" ht="12.75" x14ac:dyDescent="0.2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</row>
    <row r="687" spans="1:29" ht="12.75" x14ac:dyDescent="0.2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</row>
    <row r="688" spans="1:29" ht="12.75" x14ac:dyDescent="0.2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</row>
    <row r="689" spans="1:29" ht="12.75" x14ac:dyDescent="0.2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</row>
    <row r="690" spans="1:29" ht="12.75" x14ac:dyDescent="0.2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</row>
    <row r="691" spans="1:29" ht="12.75" x14ac:dyDescent="0.2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</row>
    <row r="692" spans="1:29" ht="12.75" x14ac:dyDescent="0.2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</row>
    <row r="693" spans="1:29" ht="12.75" x14ac:dyDescent="0.2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</row>
    <row r="694" spans="1:29" ht="12.75" x14ac:dyDescent="0.2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</row>
    <row r="695" spans="1:29" ht="12.75" x14ac:dyDescent="0.2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</row>
    <row r="696" spans="1:29" ht="12.75" x14ac:dyDescent="0.2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</row>
    <row r="697" spans="1:29" ht="12.75" x14ac:dyDescent="0.2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</row>
    <row r="698" spans="1:29" ht="12.75" x14ac:dyDescent="0.2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</row>
    <row r="699" spans="1:29" ht="12.75" x14ac:dyDescent="0.2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</row>
    <row r="700" spans="1:29" ht="12.75" x14ac:dyDescent="0.2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</row>
    <row r="701" spans="1:29" ht="12.75" x14ac:dyDescent="0.2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</row>
    <row r="702" spans="1:29" ht="12.75" x14ac:dyDescent="0.2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</row>
    <row r="703" spans="1:29" ht="12.75" x14ac:dyDescent="0.2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</row>
    <row r="704" spans="1:29" ht="12.75" x14ac:dyDescent="0.2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</row>
    <row r="705" spans="1:29" ht="12.75" x14ac:dyDescent="0.2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</row>
    <row r="706" spans="1:29" ht="12.75" x14ac:dyDescent="0.2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</row>
    <row r="707" spans="1:29" ht="12.75" x14ac:dyDescent="0.2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</row>
    <row r="708" spans="1:29" ht="12.75" x14ac:dyDescent="0.2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</row>
    <row r="709" spans="1:29" ht="12.75" x14ac:dyDescent="0.2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</row>
    <row r="710" spans="1:29" ht="12.75" x14ac:dyDescent="0.2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</row>
    <row r="711" spans="1:29" ht="12.75" x14ac:dyDescent="0.2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</row>
    <row r="712" spans="1:29" ht="12.75" x14ac:dyDescent="0.2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</row>
    <row r="713" spans="1:29" ht="12.75" x14ac:dyDescent="0.2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</row>
    <row r="714" spans="1:29" ht="12.75" x14ac:dyDescent="0.2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</row>
    <row r="715" spans="1:29" ht="12.75" x14ac:dyDescent="0.2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</row>
    <row r="716" spans="1:29" ht="12.75" x14ac:dyDescent="0.2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</row>
    <row r="717" spans="1:29" ht="12.75" x14ac:dyDescent="0.2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</row>
    <row r="718" spans="1:29" ht="12.75" x14ac:dyDescent="0.2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</row>
    <row r="719" spans="1:29" ht="12.75" x14ac:dyDescent="0.2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</row>
    <row r="720" spans="1:29" ht="12.75" x14ac:dyDescent="0.2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</row>
    <row r="721" spans="1:29" ht="12.75" x14ac:dyDescent="0.2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</row>
    <row r="722" spans="1:29" ht="12.75" x14ac:dyDescent="0.2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</row>
    <row r="723" spans="1:29" ht="12.75" x14ac:dyDescent="0.2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</row>
    <row r="724" spans="1:29" ht="12.75" x14ac:dyDescent="0.2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</row>
    <row r="725" spans="1:29" ht="12.75" x14ac:dyDescent="0.2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</row>
    <row r="726" spans="1:29" ht="12.75" x14ac:dyDescent="0.2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</row>
    <row r="727" spans="1:29" ht="12.75" x14ac:dyDescent="0.2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</row>
    <row r="728" spans="1:29" ht="12.75" x14ac:dyDescent="0.2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</row>
    <row r="729" spans="1:29" ht="12.75" x14ac:dyDescent="0.2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</row>
    <row r="730" spans="1:29" ht="12.75" x14ac:dyDescent="0.2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</row>
    <row r="731" spans="1:29" ht="12.75" x14ac:dyDescent="0.2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  <c r="AC731" s="20"/>
    </row>
    <row r="732" spans="1:29" ht="12.75" x14ac:dyDescent="0.2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</row>
    <row r="733" spans="1:29" ht="12.75" x14ac:dyDescent="0.2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</row>
    <row r="734" spans="1:29" ht="12.75" x14ac:dyDescent="0.2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</row>
    <row r="735" spans="1:29" ht="12.75" x14ac:dyDescent="0.2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  <c r="AC735" s="20"/>
    </row>
    <row r="736" spans="1:29" ht="12.75" x14ac:dyDescent="0.2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  <c r="AC736" s="20"/>
    </row>
    <row r="737" spans="1:29" ht="12.75" x14ac:dyDescent="0.2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  <c r="AC737" s="20"/>
    </row>
    <row r="738" spans="1:29" ht="12.75" x14ac:dyDescent="0.2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  <c r="AC738" s="20"/>
    </row>
    <row r="739" spans="1:29" ht="12.75" x14ac:dyDescent="0.2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  <c r="AC739" s="20"/>
    </row>
    <row r="740" spans="1:29" ht="12.75" x14ac:dyDescent="0.2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  <c r="AC740" s="20"/>
    </row>
    <row r="741" spans="1:29" ht="12.75" x14ac:dyDescent="0.2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  <c r="AC741" s="20"/>
    </row>
    <row r="742" spans="1:29" ht="12.75" x14ac:dyDescent="0.2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  <c r="AC742" s="20"/>
    </row>
    <row r="743" spans="1:29" ht="12.75" x14ac:dyDescent="0.2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  <c r="AC743" s="20"/>
    </row>
    <row r="744" spans="1:29" ht="12.75" x14ac:dyDescent="0.2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  <c r="AC744" s="20"/>
    </row>
    <row r="745" spans="1:29" ht="12.75" x14ac:dyDescent="0.2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  <c r="AC745" s="20"/>
    </row>
    <row r="746" spans="1:29" ht="12.75" x14ac:dyDescent="0.2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  <c r="AC746" s="20"/>
    </row>
    <row r="747" spans="1:29" ht="12.75" x14ac:dyDescent="0.2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  <c r="AC747" s="20"/>
    </row>
    <row r="748" spans="1:29" ht="12.75" x14ac:dyDescent="0.2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  <c r="AC748" s="20"/>
    </row>
    <row r="749" spans="1:29" ht="12.75" x14ac:dyDescent="0.2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  <c r="AC749" s="20"/>
    </row>
    <row r="750" spans="1:29" ht="12.75" x14ac:dyDescent="0.2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  <c r="AC750" s="20"/>
    </row>
    <row r="751" spans="1:29" ht="12.75" x14ac:dyDescent="0.2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AC751" s="20"/>
    </row>
    <row r="752" spans="1:29" ht="12.75" x14ac:dyDescent="0.2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  <c r="AC752" s="20"/>
    </row>
    <row r="753" spans="1:29" ht="12.75" x14ac:dyDescent="0.2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  <c r="AC753" s="20"/>
    </row>
    <row r="754" spans="1:29" ht="12.75" x14ac:dyDescent="0.2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  <c r="AC754" s="20"/>
    </row>
    <row r="755" spans="1:29" ht="12.75" x14ac:dyDescent="0.2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  <c r="AC755" s="20"/>
    </row>
    <row r="756" spans="1:29" ht="12.75" x14ac:dyDescent="0.2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  <c r="AC756" s="20"/>
    </row>
    <row r="757" spans="1:29" ht="12.75" x14ac:dyDescent="0.2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  <c r="AC757" s="20"/>
    </row>
    <row r="758" spans="1:29" ht="12.75" x14ac:dyDescent="0.2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  <c r="AC758" s="20"/>
    </row>
    <row r="759" spans="1:29" ht="12.75" x14ac:dyDescent="0.2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  <c r="AC759" s="20"/>
    </row>
    <row r="760" spans="1:29" ht="12.75" x14ac:dyDescent="0.2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  <c r="AC760" s="20"/>
    </row>
    <row r="761" spans="1:29" ht="12.75" x14ac:dyDescent="0.2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  <c r="AC761" s="20"/>
    </row>
    <row r="762" spans="1:29" ht="12.75" x14ac:dyDescent="0.2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  <c r="AC762" s="20"/>
    </row>
    <row r="763" spans="1:29" ht="12.75" x14ac:dyDescent="0.2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AC763" s="20"/>
    </row>
    <row r="764" spans="1:29" ht="12.75" x14ac:dyDescent="0.2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</row>
    <row r="765" spans="1:29" ht="12.75" x14ac:dyDescent="0.2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</row>
    <row r="766" spans="1:29" ht="12.75" x14ac:dyDescent="0.2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  <c r="AC766" s="20"/>
    </row>
    <row r="767" spans="1:29" ht="12.75" x14ac:dyDescent="0.2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AC767" s="20"/>
    </row>
    <row r="768" spans="1:29" ht="12.75" x14ac:dyDescent="0.2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</row>
    <row r="769" spans="1:29" ht="12.75" x14ac:dyDescent="0.2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</row>
    <row r="770" spans="1:29" ht="12.75" x14ac:dyDescent="0.2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</row>
    <row r="771" spans="1:29" ht="12.75" x14ac:dyDescent="0.2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</row>
    <row r="772" spans="1:29" ht="12.75" x14ac:dyDescent="0.2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  <c r="AC772" s="20"/>
    </row>
    <row r="773" spans="1:29" ht="12.75" x14ac:dyDescent="0.2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  <c r="AC773" s="20"/>
    </row>
    <row r="774" spans="1:29" ht="12.75" x14ac:dyDescent="0.2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  <c r="AC774" s="20"/>
    </row>
    <row r="775" spans="1:29" ht="12.75" x14ac:dyDescent="0.2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</row>
    <row r="776" spans="1:29" ht="12.75" x14ac:dyDescent="0.2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  <c r="AC776" s="20"/>
    </row>
    <row r="777" spans="1:29" ht="12.75" x14ac:dyDescent="0.2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  <c r="AC777" s="20"/>
    </row>
    <row r="778" spans="1:29" ht="12.75" x14ac:dyDescent="0.2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  <c r="AC778" s="20"/>
    </row>
    <row r="779" spans="1:29" ht="12.75" x14ac:dyDescent="0.2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  <c r="AC779" s="20"/>
    </row>
    <row r="780" spans="1:29" ht="12.75" x14ac:dyDescent="0.2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  <c r="AC780" s="20"/>
    </row>
    <row r="781" spans="1:29" ht="12.75" x14ac:dyDescent="0.2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  <c r="AC781" s="20"/>
    </row>
    <row r="782" spans="1:29" ht="12.75" x14ac:dyDescent="0.2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  <c r="AC782" s="20"/>
    </row>
    <row r="783" spans="1:29" ht="12.75" x14ac:dyDescent="0.2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AC783" s="20"/>
    </row>
    <row r="784" spans="1:29" ht="12.75" x14ac:dyDescent="0.2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  <c r="AC784" s="20"/>
    </row>
    <row r="785" spans="1:29" ht="12.75" x14ac:dyDescent="0.2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AC785" s="20"/>
    </row>
    <row r="786" spans="1:29" ht="12.75" x14ac:dyDescent="0.2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AC786" s="20"/>
    </row>
    <row r="787" spans="1:29" ht="12.75" x14ac:dyDescent="0.2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</row>
    <row r="788" spans="1:29" ht="12.75" x14ac:dyDescent="0.2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</row>
    <row r="789" spans="1:29" ht="12.75" x14ac:dyDescent="0.2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</row>
    <row r="790" spans="1:29" ht="12.75" x14ac:dyDescent="0.2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</row>
    <row r="791" spans="1:29" ht="12.75" x14ac:dyDescent="0.2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</row>
    <row r="792" spans="1:29" ht="12.75" x14ac:dyDescent="0.2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</row>
    <row r="793" spans="1:29" ht="12.75" x14ac:dyDescent="0.2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</row>
    <row r="794" spans="1:29" ht="12.75" x14ac:dyDescent="0.2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</row>
    <row r="795" spans="1:29" ht="12.75" x14ac:dyDescent="0.2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</row>
    <row r="796" spans="1:29" ht="12.75" x14ac:dyDescent="0.2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</row>
    <row r="797" spans="1:29" ht="12.75" x14ac:dyDescent="0.2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</row>
    <row r="798" spans="1:29" ht="12.75" x14ac:dyDescent="0.2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</row>
    <row r="799" spans="1:29" ht="12.75" x14ac:dyDescent="0.2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</row>
    <row r="800" spans="1:29" ht="12.75" x14ac:dyDescent="0.2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</row>
    <row r="801" spans="1:29" ht="12.75" x14ac:dyDescent="0.2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</row>
    <row r="802" spans="1:29" ht="12.75" x14ac:dyDescent="0.2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</row>
    <row r="803" spans="1:29" ht="12.75" x14ac:dyDescent="0.2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</row>
    <row r="804" spans="1:29" ht="12.75" x14ac:dyDescent="0.2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</row>
    <row r="805" spans="1:29" ht="12.75" x14ac:dyDescent="0.2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</row>
    <row r="806" spans="1:29" ht="12.75" x14ac:dyDescent="0.2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</row>
    <row r="807" spans="1:29" ht="12.75" x14ac:dyDescent="0.2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</row>
    <row r="808" spans="1:29" ht="12.75" x14ac:dyDescent="0.2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</row>
    <row r="809" spans="1:29" ht="12.75" x14ac:dyDescent="0.2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</row>
    <row r="810" spans="1:29" ht="12.75" x14ac:dyDescent="0.2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</row>
    <row r="811" spans="1:29" ht="12.75" x14ac:dyDescent="0.2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</row>
    <row r="812" spans="1:29" ht="12.75" x14ac:dyDescent="0.2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</row>
    <row r="813" spans="1:29" ht="12.75" x14ac:dyDescent="0.2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</row>
    <row r="814" spans="1:29" ht="12.75" x14ac:dyDescent="0.2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</row>
    <row r="815" spans="1:29" ht="12.75" x14ac:dyDescent="0.2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</row>
    <row r="816" spans="1:29" ht="12.75" x14ac:dyDescent="0.2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</row>
    <row r="817" spans="1:29" ht="12.75" x14ac:dyDescent="0.2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</row>
    <row r="818" spans="1:29" ht="12.75" x14ac:dyDescent="0.2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</row>
    <row r="819" spans="1:29" ht="12.75" x14ac:dyDescent="0.2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</row>
    <row r="820" spans="1:29" ht="12.75" x14ac:dyDescent="0.2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</row>
    <row r="821" spans="1:29" ht="12.75" x14ac:dyDescent="0.2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</row>
    <row r="822" spans="1:29" ht="12.75" x14ac:dyDescent="0.2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</row>
    <row r="823" spans="1:29" ht="12.75" x14ac:dyDescent="0.2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</row>
    <row r="824" spans="1:29" ht="12.75" x14ac:dyDescent="0.2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</row>
    <row r="825" spans="1:29" ht="12.75" x14ac:dyDescent="0.2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  <c r="AC825" s="20"/>
    </row>
    <row r="826" spans="1:29" ht="12.75" x14ac:dyDescent="0.2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  <c r="AC826" s="20"/>
    </row>
    <row r="827" spans="1:29" ht="12.75" x14ac:dyDescent="0.2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  <c r="AC827" s="20"/>
    </row>
    <row r="828" spans="1:29" ht="12.75" x14ac:dyDescent="0.2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  <c r="AC828" s="20"/>
    </row>
    <row r="829" spans="1:29" ht="12.75" x14ac:dyDescent="0.2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  <c r="AC829" s="20"/>
    </row>
    <row r="830" spans="1:29" ht="12.75" x14ac:dyDescent="0.2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  <c r="AC830" s="20"/>
    </row>
    <row r="831" spans="1:29" ht="12.75" x14ac:dyDescent="0.2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  <c r="AC831" s="20"/>
    </row>
    <row r="832" spans="1:29" ht="12.75" x14ac:dyDescent="0.2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  <c r="AC832" s="20"/>
    </row>
    <row r="833" spans="1:29" ht="12.75" x14ac:dyDescent="0.2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  <c r="AC833" s="20"/>
    </row>
    <row r="834" spans="1:29" ht="12.75" x14ac:dyDescent="0.2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  <c r="AC834" s="20"/>
    </row>
    <row r="835" spans="1:29" ht="12.75" x14ac:dyDescent="0.2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  <c r="AC835" s="20"/>
    </row>
    <row r="836" spans="1:29" ht="12.75" x14ac:dyDescent="0.2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  <c r="AC836" s="20"/>
    </row>
    <row r="837" spans="1:29" ht="12.75" x14ac:dyDescent="0.2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  <c r="AC837" s="20"/>
    </row>
    <row r="838" spans="1:29" ht="12.75" x14ac:dyDescent="0.2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</row>
    <row r="839" spans="1:29" ht="12.75" x14ac:dyDescent="0.2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</row>
    <row r="840" spans="1:29" ht="12.75" x14ac:dyDescent="0.2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</row>
    <row r="841" spans="1:29" ht="12.75" x14ac:dyDescent="0.2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  <c r="AC841" s="20"/>
    </row>
    <row r="842" spans="1:29" ht="12.75" x14ac:dyDescent="0.2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  <c r="AC842" s="20"/>
    </row>
    <row r="843" spans="1:29" ht="12.75" x14ac:dyDescent="0.2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</row>
    <row r="844" spans="1:29" ht="12.75" x14ac:dyDescent="0.2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  <c r="AC844" s="20"/>
    </row>
    <row r="845" spans="1:29" ht="12.75" x14ac:dyDescent="0.2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  <c r="AC845" s="20"/>
    </row>
    <row r="846" spans="1:29" ht="12.75" x14ac:dyDescent="0.2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  <c r="AC846" s="20"/>
    </row>
    <row r="847" spans="1:29" ht="12.75" x14ac:dyDescent="0.2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  <c r="AC847" s="20"/>
    </row>
    <row r="848" spans="1:29" ht="12.75" x14ac:dyDescent="0.2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  <c r="AC848" s="20"/>
    </row>
    <row r="849" spans="1:29" ht="12.75" x14ac:dyDescent="0.2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</row>
    <row r="850" spans="1:29" ht="12.75" x14ac:dyDescent="0.2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  <c r="AC850" s="20"/>
    </row>
    <row r="851" spans="1:29" ht="12.75" x14ac:dyDescent="0.2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  <c r="AC851" s="20"/>
    </row>
    <row r="852" spans="1:29" ht="12.75" x14ac:dyDescent="0.2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  <c r="AC852" s="20"/>
    </row>
    <row r="853" spans="1:29" ht="12.75" x14ac:dyDescent="0.2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AC853" s="20"/>
    </row>
    <row r="854" spans="1:29" ht="12.75" x14ac:dyDescent="0.2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  <c r="AC854" s="20"/>
    </row>
    <row r="855" spans="1:29" ht="12.75" x14ac:dyDescent="0.2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  <c r="AC855" s="20"/>
    </row>
    <row r="856" spans="1:29" ht="12.75" x14ac:dyDescent="0.2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</row>
    <row r="857" spans="1:29" ht="12.75" x14ac:dyDescent="0.2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</row>
    <row r="858" spans="1:29" ht="12.75" x14ac:dyDescent="0.2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AC858" s="20"/>
    </row>
    <row r="859" spans="1:29" ht="12.75" x14ac:dyDescent="0.2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</row>
    <row r="860" spans="1:29" ht="12.75" x14ac:dyDescent="0.2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</row>
    <row r="861" spans="1:29" ht="12.75" x14ac:dyDescent="0.2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  <c r="AC861" s="20"/>
    </row>
    <row r="862" spans="1:29" ht="12.75" x14ac:dyDescent="0.2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  <c r="AC862" s="20"/>
    </row>
    <row r="863" spans="1:29" ht="12.75" x14ac:dyDescent="0.2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  <c r="AC863" s="20"/>
    </row>
    <row r="864" spans="1:29" ht="12.75" x14ac:dyDescent="0.2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  <c r="AC864" s="20"/>
    </row>
    <row r="865" spans="1:29" ht="12.75" x14ac:dyDescent="0.2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  <c r="AC865" s="20"/>
    </row>
    <row r="866" spans="1:29" ht="12.75" x14ac:dyDescent="0.2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  <c r="AC866" s="20"/>
    </row>
    <row r="867" spans="1:29" ht="12.75" x14ac:dyDescent="0.2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  <c r="AC867" s="20"/>
    </row>
    <row r="868" spans="1:29" ht="12.75" x14ac:dyDescent="0.2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  <c r="AC868" s="20"/>
    </row>
    <row r="869" spans="1:29" ht="12.75" x14ac:dyDescent="0.2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  <c r="AC869" s="20"/>
    </row>
    <row r="870" spans="1:29" ht="12.75" x14ac:dyDescent="0.2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  <c r="AC870" s="20"/>
    </row>
    <row r="871" spans="1:29" ht="12.75" x14ac:dyDescent="0.2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  <c r="AC871" s="20"/>
    </row>
    <row r="872" spans="1:29" ht="12.75" x14ac:dyDescent="0.2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  <c r="AC872" s="20"/>
    </row>
    <row r="873" spans="1:29" ht="12.75" x14ac:dyDescent="0.2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  <c r="AC873" s="20"/>
    </row>
    <row r="874" spans="1:29" ht="12.75" x14ac:dyDescent="0.2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</row>
    <row r="875" spans="1:29" ht="12.75" x14ac:dyDescent="0.2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</row>
    <row r="876" spans="1:29" ht="12.75" x14ac:dyDescent="0.2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</row>
    <row r="877" spans="1:29" ht="12.75" x14ac:dyDescent="0.2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</row>
    <row r="878" spans="1:29" ht="12.75" x14ac:dyDescent="0.2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</row>
    <row r="879" spans="1:29" ht="12.75" x14ac:dyDescent="0.2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</row>
    <row r="880" spans="1:29" ht="12.75" x14ac:dyDescent="0.2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</row>
    <row r="881" spans="1:29" ht="12.75" x14ac:dyDescent="0.2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AC881" s="20"/>
    </row>
    <row r="882" spans="1:29" ht="12.75" x14ac:dyDescent="0.2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  <c r="AC882" s="20"/>
    </row>
    <row r="883" spans="1:29" ht="12.75" x14ac:dyDescent="0.2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  <c r="AC883" s="20"/>
    </row>
    <row r="884" spans="1:29" ht="12.75" x14ac:dyDescent="0.2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  <c r="AC884" s="20"/>
    </row>
    <row r="885" spans="1:29" ht="12.75" x14ac:dyDescent="0.2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  <c r="AC885" s="20"/>
    </row>
    <row r="886" spans="1:29" ht="12.75" x14ac:dyDescent="0.2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</row>
    <row r="887" spans="1:29" ht="12.75" x14ac:dyDescent="0.2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  <c r="AC887" s="20"/>
    </row>
    <row r="888" spans="1:29" ht="12.75" x14ac:dyDescent="0.2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  <c r="AC888" s="20"/>
    </row>
    <row r="889" spans="1:29" ht="12.75" x14ac:dyDescent="0.2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  <c r="AC889" s="20"/>
    </row>
    <row r="890" spans="1:29" ht="12.75" x14ac:dyDescent="0.2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  <c r="AC890" s="20"/>
    </row>
    <row r="891" spans="1:29" ht="12.75" x14ac:dyDescent="0.2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  <c r="AC891" s="20"/>
    </row>
    <row r="892" spans="1:29" ht="12.75" x14ac:dyDescent="0.2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  <c r="AC892" s="20"/>
    </row>
    <row r="893" spans="1:29" ht="12.75" x14ac:dyDescent="0.2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  <c r="AC893" s="20"/>
    </row>
    <row r="894" spans="1:29" ht="12.75" x14ac:dyDescent="0.2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  <c r="AC894" s="20"/>
    </row>
    <row r="895" spans="1:29" ht="12.75" x14ac:dyDescent="0.2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  <c r="AC895" s="20"/>
    </row>
    <row r="896" spans="1:29" ht="12.75" x14ac:dyDescent="0.2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</row>
    <row r="897" spans="1:29" ht="12.75" x14ac:dyDescent="0.2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AC897" s="20"/>
    </row>
    <row r="898" spans="1:29" ht="12.75" x14ac:dyDescent="0.2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  <c r="AC898" s="20"/>
    </row>
    <row r="899" spans="1:29" ht="12.75" x14ac:dyDescent="0.2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  <c r="AC899" s="20"/>
    </row>
    <row r="900" spans="1:29" ht="12.75" x14ac:dyDescent="0.2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  <c r="AC900" s="20"/>
    </row>
    <row r="901" spans="1:29" ht="12.75" x14ac:dyDescent="0.2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  <c r="AC901" s="20"/>
    </row>
    <row r="902" spans="1:29" ht="12.75" x14ac:dyDescent="0.2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  <c r="AC902" s="20"/>
    </row>
    <row r="903" spans="1:29" ht="12.75" x14ac:dyDescent="0.2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  <c r="AC903" s="20"/>
    </row>
    <row r="904" spans="1:29" ht="12.75" x14ac:dyDescent="0.2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  <c r="AC904" s="20"/>
    </row>
    <row r="905" spans="1:29" ht="12.75" x14ac:dyDescent="0.2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  <c r="AC905" s="20"/>
    </row>
    <row r="906" spans="1:29" ht="12.75" x14ac:dyDescent="0.2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  <c r="AC906" s="20"/>
    </row>
    <row r="907" spans="1:29" ht="12.75" x14ac:dyDescent="0.2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  <c r="AC907" s="20"/>
    </row>
    <row r="908" spans="1:29" ht="12.75" x14ac:dyDescent="0.2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  <c r="AC908" s="20"/>
    </row>
    <row r="909" spans="1:29" ht="12.75" x14ac:dyDescent="0.2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  <c r="AC909" s="20"/>
    </row>
    <row r="910" spans="1:29" ht="12.75" x14ac:dyDescent="0.2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  <c r="AC910" s="20"/>
    </row>
    <row r="911" spans="1:29" ht="12.75" x14ac:dyDescent="0.2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  <c r="AC911" s="20"/>
    </row>
    <row r="912" spans="1:29" ht="12.75" x14ac:dyDescent="0.2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  <c r="AC912" s="20"/>
    </row>
    <row r="913" spans="1:29" ht="12.75" x14ac:dyDescent="0.2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</row>
    <row r="914" spans="1:29" ht="12.75" x14ac:dyDescent="0.2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  <c r="AC914" s="20"/>
    </row>
    <row r="915" spans="1:29" ht="12.75" x14ac:dyDescent="0.2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AC915" s="20"/>
    </row>
    <row r="916" spans="1:29" ht="12.75" x14ac:dyDescent="0.2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  <c r="AC916" s="20"/>
    </row>
    <row r="917" spans="1:29" ht="12.75" x14ac:dyDescent="0.2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  <c r="AC917" s="20"/>
    </row>
    <row r="918" spans="1:29" ht="12.75" x14ac:dyDescent="0.2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AC918" s="20"/>
    </row>
    <row r="919" spans="1:29" ht="12.75" x14ac:dyDescent="0.2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  <c r="AC919" s="20"/>
    </row>
    <row r="920" spans="1:29" ht="12.75" x14ac:dyDescent="0.2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  <c r="AC920" s="20"/>
    </row>
    <row r="921" spans="1:29" ht="12.75" x14ac:dyDescent="0.2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  <c r="AC921" s="20"/>
    </row>
    <row r="922" spans="1:29" ht="12.75" x14ac:dyDescent="0.2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  <c r="AC922" s="20"/>
    </row>
    <row r="923" spans="1:29" ht="12.75" x14ac:dyDescent="0.2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  <c r="AC923" s="20"/>
    </row>
    <row r="924" spans="1:29" ht="12.75" x14ac:dyDescent="0.2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  <c r="AC924" s="20"/>
    </row>
    <row r="925" spans="1:29" ht="12.75" x14ac:dyDescent="0.2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  <c r="AC925" s="20"/>
    </row>
    <row r="926" spans="1:29" ht="12.75" x14ac:dyDescent="0.2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  <c r="AC926" s="20"/>
    </row>
    <row r="927" spans="1:29" ht="12.75" x14ac:dyDescent="0.2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  <c r="AC927" s="20"/>
    </row>
    <row r="928" spans="1:29" ht="12.75" x14ac:dyDescent="0.2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</row>
    <row r="929" spans="1:29" ht="12.75" x14ac:dyDescent="0.2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  <c r="AC929" s="20"/>
    </row>
    <row r="930" spans="1:29" ht="12.75" x14ac:dyDescent="0.2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</row>
    <row r="931" spans="1:29" ht="12.75" x14ac:dyDescent="0.2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</row>
    <row r="932" spans="1:29" ht="12.75" x14ac:dyDescent="0.2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</row>
    <row r="933" spans="1:29" ht="12.75" x14ac:dyDescent="0.2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</row>
    <row r="934" spans="1:29" ht="12.75" x14ac:dyDescent="0.2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  <c r="AC934" s="20"/>
    </row>
    <row r="935" spans="1:29" ht="12.75" x14ac:dyDescent="0.2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  <c r="AC935" s="20"/>
    </row>
    <row r="936" spans="1:29" ht="12.75" x14ac:dyDescent="0.2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  <c r="AC936" s="20"/>
    </row>
    <row r="937" spans="1:29" ht="12.75" x14ac:dyDescent="0.2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  <c r="AC937" s="20"/>
    </row>
    <row r="938" spans="1:29" ht="12.75" x14ac:dyDescent="0.2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  <c r="AC938" s="20"/>
    </row>
    <row r="939" spans="1:29" ht="12.75" x14ac:dyDescent="0.2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  <c r="AC939" s="20"/>
    </row>
    <row r="940" spans="1:29" ht="12.75" x14ac:dyDescent="0.2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  <c r="AC940" s="20"/>
    </row>
    <row r="941" spans="1:29" ht="12.75" x14ac:dyDescent="0.2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  <c r="AC941" s="20"/>
    </row>
    <row r="942" spans="1:29" ht="12.75" x14ac:dyDescent="0.2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  <c r="AC942" s="20"/>
    </row>
    <row r="943" spans="1:29" ht="12.75" x14ac:dyDescent="0.2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  <c r="AC943" s="20"/>
    </row>
    <row r="944" spans="1:29" ht="12.75" x14ac:dyDescent="0.2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  <c r="AC944" s="20"/>
    </row>
    <row r="945" spans="1:29" ht="12.75" x14ac:dyDescent="0.2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  <c r="AC945" s="20"/>
    </row>
    <row r="946" spans="1:29" ht="12.75" x14ac:dyDescent="0.2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  <c r="AC946" s="20"/>
    </row>
    <row r="947" spans="1:29" ht="12.75" x14ac:dyDescent="0.2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  <c r="AC947" s="20"/>
    </row>
    <row r="948" spans="1:29" ht="12.75" x14ac:dyDescent="0.2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  <c r="AC948" s="20"/>
    </row>
    <row r="949" spans="1:29" ht="12.75" x14ac:dyDescent="0.2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</row>
    <row r="950" spans="1:29" ht="12.75" x14ac:dyDescent="0.2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  <c r="AC950" s="20"/>
    </row>
    <row r="951" spans="1:29" ht="12.75" x14ac:dyDescent="0.2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  <c r="AC951" s="20"/>
    </row>
    <row r="952" spans="1:29" ht="12.75" x14ac:dyDescent="0.2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  <c r="AC952" s="20"/>
    </row>
    <row r="953" spans="1:29" ht="12.75" x14ac:dyDescent="0.2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  <c r="AC953" s="20"/>
    </row>
    <row r="954" spans="1:29" ht="12.75" x14ac:dyDescent="0.2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  <c r="AC954" s="20"/>
    </row>
    <row r="955" spans="1:29" ht="12.75" x14ac:dyDescent="0.2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  <c r="AC955" s="20"/>
    </row>
    <row r="956" spans="1:29" ht="12.75" x14ac:dyDescent="0.2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  <c r="AC956" s="20"/>
    </row>
    <row r="957" spans="1:29" ht="12.75" x14ac:dyDescent="0.2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  <c r="AC957" s="20"/>
    </row>
    <row r="958" spans="1:29" ht="12.75" x14ac:dyDescent="0.2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  <c r="AC958" s="20"/>
    </row>
    <row r="959" spans="1:29" ht="12.75" x14ac:dyDescent="0.2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  <c r="AC959" s="20"/>
    </row>
    <row r="960" spans="1:29" ht="12.75" x14ac:dyDescent="0.2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  <c r="AC960" s="20"/>
    </row>
    <row r="961" spans="1:29" ht="12.75" x14ac:dyDescent="0.2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  <c r="AC961" s="20"/>
    </row>
    <row r="962" spans="1:29" ht="12.75" x14ac:dyDescent="0.2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  <c r="AC962" s="20"/>
    </row>
    <row r="963" spans="1:29" ht="12.75" x14ac:dyDescent="0.2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  <c r="AC963" s="20"/>
    </row>
    <row r="964" spans="1:29" ht="12.75" x14ac:dyDescent="0.2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  <c r="AC964" s="20"/>
    </row>
    <row r="965" spans="1:29" ht="12.75" x14ac:dyDescent="0.2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  <c r="AC965" s="20"/>
    </row>
    <row r="966" spans="1:29" ht="12.75" x14ac:dyDescent="0.2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  <c r="AC966" s="20"/>
    </row>
    <row r="967" spans="1:29" ht="12.75" x14ac:dyDescent="0.2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  <c r="AC967" s="20"/>
    </row>
    <row r="968" spans="1:29" ht="12.75" x14ac:dyDescent="0.2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  <c r="AC968" s="20"/>
    </row>
    <row r="969" spans="1:29" ht="12.75" x14ac:dyDescent="0.2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  <c r="AC969" s="20"/>
    </row>
    <row r="970" spans="1:29" ht="12.75" x14ac:dyDescent="0.2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  <c r="AC970" s="20"/>
    </row>
    <row r="971" spans="1:29" ht="12.75" x14ac:dyDescent="0.2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AC971" s="20"/>
    </row>
    <row r="972" spans="1:29" ht="12.75" x14ac:dyDescent="0.2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  <c r="AC972" s="20"/>
    </row>
    <row r="973" spans="1:29" ht="12.75" x14ac:dyDescent="0.2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AC973" s="20"/>
    </row>
    <row r="974" spans="1:29" ht="12.75" x14ac:dyDescent="0.2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  <c r="AC974" s="20"/>
    </row>
    <row r="975" spans="1:29" ht="12.75" x14ac:dyDescent="0.2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  <c r="AC975" s="20"/>
    </row>
    <row r="976" spans="1:29" ht="12.75" x14ac:dyDescent="0.2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  <c r="AC976" s="20"/>
    </row>
    <row r="977" spans="1:29" ht="12.75" x14ac:dyDescent="0.2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  <c r="AC977" s="20"/>
    </row>
    <row r="978" spans="1:29" ht="12.75" x14ac:dyDescent="0.2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  <c r="AC978" s="20"/>
    </row>
    <row r="979" spans="1:29" ht="12.75" x14ac:dyDescent="0.2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  <c r="AC979" s="20"/>
    </row>
    <row r="980" spans="1:29" ht="12.75" x14ac:dyDescent="0.2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  <c r="AC980" s="20"/>
    </row>
    <row r="981" spans="1:29" ht="12.75" x14ac:dyDescent="0.2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  <c r="AC981" s="20"/>
    </row>
    <row r="982" spans="1:29" ht="12.75" x14ac:dyDescent="0.2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  <c r="AC982" s="20"/>
    </row>
    <row r="983" spans="1:29" ht="12.75" x14ac:dyDescent="0.2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  <c r="AC983" s="20"/>
    </row>
    <row r="984" spans="1:29" ht="12.75" x14ac:dyDescent="0.2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  <c r="AC984" s="20"/>
    </row>
    <row r="985" spans="1:29" ht="12.75" x14ac:dyDescent="0.2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B985" s="20"/>
      <c r="AC985" s="20"/>
    </row>
    <row r="986" spans="1:29" ht="12.75" x14ac:dyDescent="0.2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  <c r="AB986" s="20"/>
      <c r="AC986" s="20"/>
    </row>
    <row r="987" spans="1:29" ht="12.75" x14ac:dyDescent="0.2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  <c r="AB987" s="20"/>
      <c r="AC987" s="20"/>
    </row>
    <row r="988" spans="1:29" ht="12.75" x14ac:dyDescent="0.2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  <c r="AB988" s="20"/>
      <c r="AC988" s="20"/>
    </row>
    <row r="989" spans="1:29" ht="12.75" x14ac:dyDescent="0.2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  <c r="AB989" s="20"/>
      <c r="AC989" s="20"/>
    </row>
    <row r="990" spans="1:29" ht="12.75" x14ac:dyDescent="0.2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  <c r="AB990" s="20"/>
      <c r="AC990" s="20"/>
    </row>
  </sheetData>
  <mergeCells count="26">
    <mergeCell ref="F1:I1"/>
    <mergeCell ref="A8:E8"/>
    <mergeCell ref="F8:G8"/>
    <mergeCell ref="A31:H31"/>
    <mergeCell ref="A32:H32"/>
    <mergeCell ref="A28:H28"/>
    <mergeCell ref="A10:H10"/>
    <mergeCell ref="A18:H18"/>
    <mergeCell ref="A19:H19"/>
    <mergeCell ref="A21:H21"/>
    <mergeCell ref="A25:H25"/>
    <mergeCell ref="A26:H26"/>
    <mergeCell ref="A2:I2"/>
    <mergeCell ref="A4:B4"/>
    <mergeCell ref="D4:E4"/>
    <mergeCell ref="F4:G4"/>
    <mergeCell ref="A5:B5"/>
    <mergeCell ref="C5:C7"/>
    <mergeCell ref="D5:E5"/>
    <mergeCell ref="F5:G5"/>
    <mergeCell ref="A6:B6"/>
    <mergeCell ref="D6:E6"/>
    <mergeCell ref="F6:G6"/>
    <mergeCell ref="A7:B7"/>
    <mergeCell ref="D7:E7"/>
    <mergeCell ref="F7:G7"/>
  </mergeCells>
  <printOptions horizontalCentered="1"/>
  <pageMargins left="0.7" right="0.7" top="0.75" bottom="0.75" header="0" footer="0"/>
  <pageSetup paperSize="9" scale="56" pageOrder="overThenDown" orientation="portrait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AB999"/>
  <sheetViews>
    <sheetView workbookViewId="0"/>
  </sheetViews>
  <sheetFormatPr defaultColWidth="12.5703125" defaultRowHeight="15.75" customHeight="1" x14ac:dyDescent="0.2"/>
  <cols>
    <col min="1" max="1" width="17.7109375" customWidth="1"/>
    <col min="2" max="2" width="26.42578125" customWidth="1"/>
    <col min="3" max="3" width="36.85546875" customWidth="1"/>
    <col min="8" max="8" width="20.85546875" customWidth="1"/>
  </cols>
  <sheetData>
    <row r="1" spans="1:28" ht="12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2.75" x14ac:dyDescent="0.2">
      <c r="A2" s="86" t="s">
        <v>42</v>
      </c>
      <c r="B2" s="87"/>
      <c r="C2" s="87"/>
      <c r="D2" s="87"/>
      <c r="E2" s="87"/>
      <c r="F2" s="87"/>
      <c r="G2" s="87"/>
      <c r="H2" s="2" t="s">
        <v>0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2.7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36.75" customHeight="1" x14ac:dyDescent="0.2">
      <c r="A4" s="88" t="s">
        <v>1</v>
      </c>
      <c r="B4" s="85"/>
      <c r="C4" s="3" t="s">
        <v>2</v>
      </c>
      <c r="D4" s="88" t="s">
        <v>3</v>
      </c>
      <c r="E4" s="85"/>
      <c r="F4" s="88" t="s">
        <v>4</v>
      </c>
      <c r="G4" s="85"/>
      <c r="H4" s="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2.75" x14ac:dyDescent="0.2">
      <c r="A5" s="89" t="s">
        <v>43</v>
      </c>
      <c r="B5" s="85"/>
      <c r="C5" s="3">
        <v>62</v>
      </c>
      <c r="D5" s="84">
        <f>H18</f>
        <v>33079.9</v>
      </c>
      <c r="E5" s="85"/>
      <c r="F5" s="84">
        <f t="shared" ref="F5:F8" si="0">C5*D5</f>
        <v>2050953.8</v>
      </c>
      <c r="G5" s="85"/>
      <c r="H5" s="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2.75" x14ac:dyDescent="0.2">
      <c r="A6" s="89" t="s">
        <v>44</v>
      </c>
      <c r="B6" s="85"/>
      <c r="C6" s="3">
        <v>88</v>
      </c>
      <c r="D6" s="84">
        <f>H26</f>
        <v>52861.9</v>
      </c>
      <c r="E6" s="85"/>
      <c r="F6" s="84">
        <f t="shared" si="0"/>
        <v>4651847.2</v>
      </c>
      <c r="G6" s="85"/>
      <c r="H6" s="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2.75" x14ac:dyDescent="0.2">
      <c r="A7" s="89" t="s">
        <v>45</v>
      </c>
      <c r="B7" s="85"/>
      <c r="C7" s="3">
        <v>62</v>
      </c>
      <c r="D7" s="84">
        <f>H34</f>
        <v>26485.9</v>
      </c>
      <c r="E7" s="85"/>
      <c r="F7" s="84">
        <f t="shared" si="0"/>
        <v>1642125.8</v>
      </c>
      <c r="G7" s="8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2.75" x14ac:dyDescent="0.2">
      <c r="A8" s="89" t="s">
        <v>46</v>
      </c>
      <c r="B8" s="85"/>
      <c r="C8" s="3">
        <v>38</v>
      </c>
      <c r="D8" s="84">
        <f>H42</f>
        <v>22089.9</v>
      </c>
      <c r="E8" s="85"/>
      <c r="F8" s="84">
        <f t="shared" si="0"/>
        <v>839416.20000000007</v>
      </c>
      <c r="G8" s="85"/>
      <c r="H8" s="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2.75" x14ac:dyDescent="0.2">
      <c r="A9" s="92" t="s">
        <v>6</v>
      </c>
      <c r="B9" s="85"/>
      <c r="C9" s="3">
        <f>C5+C6+C7+C8</f>
        <v>250</v>
      </c>
      <c r="D9" s="97" t="s">
        <v>7</v>
      </c>
      <c r="E9" s="91"/>
      <c r="F9" s="91"/>
      <c r="G9" s="85"/>
      <c r="H9" s="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2.75" x14ac:dyDescent="0.2">
      <c r="A10" s="92" t="s">
        <v>8</v>
      </c>
      <c r="B10" s="91"/>
      <c r="C10" s="85"/>
      <c r="D10" s="98">
        <f>F5+F6+F7+F8</f>
        <v>9184343</v>
      </c>
      <c r="E10" s="91"/>
      <c r="F10" s="91"/>
      <c r="G10" s="85"/>
      <c r="H10" s="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2.75" x14ac:dyDescent="0.2">
      <c r="A11" s="6"/>
      <c r="B11" s="6"/>
      <c r="C11" s="6"/>
      <c r="D11" s="4"/>
      <c r="E11" s="4"/>
      <c r="F11" s="4"/>
      <c r="G11" s="4"/>
      <c r="H11" s="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8.75" customHeight="1" x14ac:dyDescent="0.2">
      <c r="A12" s="93" t="s">
        <v>47</v>
      </c>
      <c r="B12" s="87"/>
      <c r="C12" s="6"/>
      <c r="D12" s="4"/>
      <c r="E12" s="4"/>
      <c r="F12" s="4"/>
      <c r="G12" s="4"/>
      <c r="H12" s="5" t="s">
        <v>9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25.5" x14ac:dyDescent="0.2">
      <c r="A13" s="7" t="s">
        <v>39</v>
      </c>
      <c r="B13" s="7" t="s">
        <v>40</v>
      </c>
      <c r="C13" s="7" t="s">
        <v>41</v>
      </c>
      <c r="D13" s="3" t="s">
        <v>12</v>
      </c>
      <c r="E13" s="8" t="s">
        <v>13</v>
      </c>
      <c r="F13" s="3" t="s">
        <v>14</v>
      </c>
      <c r="G13" s="3" t="s">
        <v>15</v>
      </c>
      <c r="H13" s="3" t="s">
        <v>17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5" x14ac:dyDescent="0.2">
      <c r="A14" s="18" t="s">
        <v>48</v>
      </c>
      <c r="B14" s="9" t="s">
        <v>49</v>
      </c>
      <c r="C14" s="9" t="s">
        <v>50</v>
      </c>
      <c r="D14" s="10" t="s">
        <v>51</v>
      </c>
      <c r="E14" s="11">
        <v>600</v>
      </c>
      <c r="F14" s="12">
        <v>1</v>
      </c>
      <c r="G14" s="13">
        <v>1.099</v>
      </c>
      <c r="H14" s="14">
        <f t="shared" ref="H14:H17" si="1">E14*F14*G14</f>
        <v>659.4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30" x14ac:dyDescent="0.2">
      <c r="A15" s="18" t="s">
        <v>52</v>
      </c>
      <c r="B15" s="9" t="s">
        <v>53</v>
      </c>
      <c r="C15" s="9" t="s">
        <v>54</v>
      </c>
      <c r="D15" s="10" t="s">
        <v>51</v>
      </c>
      <c r="E15" s="11">
        <v>500</v>
      </c>
      <c r="F15" s="12">
        <v>9</v>
      </c>
      <c r="G15" s="13">
        <v>1.099</v>
      </c>
      <c r="H15" s="14">
        <f t="shared" si="1"/>
        <v>4945.5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5" x14ac:dyDescent="0.2">
      <c r="A16" s="18" t="s">
        <v>55</v>
      </c>
      <c r="B16" s="9" t="s">
        <v>56</v>
      </c>
      <c r="C16" s="9" t="s">
        <v>57</v>
      </c>
      <c r="D16" s="10" t="s">
        <v>58</v>
      </c>
      <c r="E16" s="11">
        <v>2000</v>
      </c>
      <c r="F16" s="12">
        <v>10</v>
      </c>
      <c r="G16" s="13">
        <v>1.099</v>
      </c>
      <c r="H16" s="14">
        <f t="shared" si="1"/>
        <v>21980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45" x14ac:dyDescent="0.2">
      <c r="A17" s="18" t="s">
        <v>59</v>
      </c>
      <c r="B17" s="9" t="s">
        <v>60</v>
      </c>
      <c r="C17" s="9" t="s">
        <v>61</v>
      </c>
      <c r="D17" s="10" t="s">
        <v>62</v>
      </c>
      <c r="E17" s="11">
        <v>500</v>
      </c>
      <c r="F17" s="12">
        <f>F16</f>
        <v>10</v>
      </c>
      <c r="G17" s="13">
        <v>1.099</v>
      </c>
      <c r="H17" s="14">
        <f t="shared" si="1"/>
        <v>5495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2.75" x14ac:dyDescent="0.2">
      <c r="A18" s="94" t="s">
        <v>38</v>
      </c>
      <c r="B18" s="91"/>
      <c r="C18" s="91"/>
      <c r="D18" s="91"/>
      <c r="E18" s="91"/>
      <c r="F18" s="91"/>
      <c r="G18" s="85"/>
      <c r="H18" s="15">
        <f>SUM(H14:H17)</f>
        <v>33079.9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2.7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8.75" customHeight="1" x14ac:dyDescent="0.2">
      <c r="A20" s="93" t="s">
        <v>63</v>
      </c>
      <c r="B20" s="87"/>
      <c r="C20" s="87"/>
      <c r="D20" s="4"/>
      <c r="E20" s="4"/>
      <c r="F20" s="4"/>
      <c r="G20" s="4"/>
      <c r="H20" s="5" t="s">
        <v>9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25.5" x14ac:dyDescent="0.2">
      <c r="A21" s="16" t="s">
        <v>39</v>
      </c>
      <c r="B21" s="16" t="s">
        <v>40</v>
      </c>
      <c r="C21" s="16" t="s">
        <v>41</v>
      </c>
      <c r="D21" s="3" t="s">
        <v>12</v>
      </c>
      <c r="E21" s="8" t="s">
        <v>13</v>
      </c>
      <c r="F21" s="3" t="s">
        <v>14</v>
      </c>
      <c r="G21" s="3" t="s">
        <v>15</v>
      </c>
      <c r="H21" s="3" t="s">
        <v>17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5" x14ac:dyDescent="0.2">
      <c r="A22" s="18" t="s">
        <v>48</v>
      </c>
      <c r="B22" s="9" t="s">
        <v>49</v>
      </c>
      <c r="C22" s="9" t="s">
        <v>50</v>
      </c>
      <c r="D22" s="10" t="s">
        <v>51</v>
      </c>
      <c r="E22" s="11">
        <v>600</v>
      </c>
      <c r="F22" s="12">
        <v>1</v>
      </c>
      <c r="G22" s="13">
        <v>1.099</v>
      </c>
      <c r="H22" s="14">
        <f t="shared" ref="H22:H25" si="2">E22*F22*G22</f>
        <v>659.4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30" x14ac:dyDescent="0.2">
      <c r="A23" s="18" t="s">
        <v>52</v>
      </c>
      <c r="B23" s="9" t="s">
        <v>53</v>
      </c>
      <c r="C23" s="9" t="s">
        <v>54</v>
      </c>
      <c r="D23" s="10" t="s">
        <v>51</v>
      </c>
      <c r="E23" s="11">
        <v>500</v>
      </c>
      <c r="F23" s="12">
        <v>11</v>
      </c>
      <c r="G23" s="13">
        <v>1.099</v>
      </c>
      <c r="H23" s="14">
        <f t="shared" si="2"/>
        <v>6044.5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5" x14ac:dyDescent="0.2">
      <c r="A24" s="18" t="s">
        <v>64</v>
      </c>
      <c r="B24" s="9" t="s">
        <v>65</v>
      </c>
      <c r="C24" s="9" t="s">
        <v>66</v>
      </c>
      <c r="D24" s="10" t="s">
        <v>58</v>
      </c>
      <c r="E24" s="11">
        <v>3000</v>
      </c>
      <c r="F24" s="12">
        <v>12</v>
      </c>
      <c r="G24" s="13">
        <v>1.099</v>
      </c>
      <c r="H24" s="14">
        <f t="shared" si="2"/>
        <v>39564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45" x14ac:dyDescent="0.2">
      <c r="A25" s="18" t="s">
        <v>59</v>
      </c>
      <c r="B25" s="9" t="s">
        <v>60</v>
      </c>
      <c r="C25" s="9" t="s">
        <v>61</v>
      </c>
      <c r="D25" s="10" t="s">
        <v>62</v>
      </c>
      <c r="E25" s="11">
        <v>500</v>
      </c>
      <c r="F25" s="12">
        <v>12</v>
      </c>
      <c r="G25" s="13">
        <v>1.099</v>
      </c>
      <c r="H25" s="14">
        <f t="shared" si="2"/>
        <v>6594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2.75" x14ac:dyDescent="0.2">
      <c r="A26" s="95" t="s">
        <v>38</v>
      </c>
      <c r="B26" s="91"/>
      <c r="C26" s="91"/>
      <c r="D26" s="91"/>
      <c r="E26" s="91"/>
      <c r="F26" s="91"/>
      <c r="G26" s="85"/>
      <c r="H26" s="15">
        <f>SUM(H22:H25)</f>
        <v>52861.9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2.7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8.75" customHeight="1" x14ac:dyDescent="0.2">
      <c r="A28" s="93" t="s">
        <v>67</v>
      </c>
      <c r="B28" s="87"/>
      <c r="C28" s="6"/>
      <c r="D28" s="4"/>
      <c r="E28" s="4"/>
      <c r="F28" s="4"/>
      <c r="G28" s="4"/>
      <c r="H28" s="5" t="s">
        <v>9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25.5" x14ac:dyDescent="0.2">
      <c r="A29" s="17" t="s">
        <v>39</v>
      </c>
      <c r="B29" s="17" t="s">
        <v>40</v>
      </c>
      <c r="C29" s="17" t="s">
        <v>41</v>
      </c>
      <c r="D29" s="3" t="s">
        <v>12</v>
      </c>
      <c r="E29" s="8" t="s">
        <v>13</v>
      </c>
      <c r="F29" s="3" t="s">
        <v>14</v>
      </c>
      <c r="G29" s="3" t="s">
        <v>15</v>
      </c>
      <c r="H29" s="3" t="s">
        <v>17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" x14ac:dyDescent="0.2">
      <c r="A30" s="18" t="s">
        <v>48</v>
      </c>
      <c r="B30" s="9" t="s">
        <v>49</v>
      </c>
      <c r="C30" s="9" t="s">
        <v>50</v>
      </c>
      <c r="D30" s="10" t="s">
        <v>51</v>
      </c>
      <c r="E30" s="11">
        <v>600</v>
      </c>
      <c r="F30" s="12">
        <v>1</v>
      </c>
      <c r="G30" s="13">
        <v>1.099</v>
      </c>
      <c r="H30" s="14">
        <f t="shared" ref="H30:H33" si="3">E30*F30*G30</f>
        <v>659.4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30" x14ac:dyDescent="0.2">
      <c r="A31" s="18" t="s">
        <v>52</v>
      </c>
      <c r="B31" s="9" t="s">
        <v>53</v>
      </c>
      <c r="C31" s="9" t="s">
        <v>54</v>
      </c>
      <c r="D31" s="10" t="s">
        <v>51</v>
      </c>
      <c r="E31" s="11">
        <v>500</v>
      </c>
      <c r="F31" s="12">
        <v>5</v>
      </c>
      <c r="G31" s="13">
        <v>1.099</v>
      </c>
      <c r="H31" s="14">
        <f t="shared" si="3"/>
        <v>2747.5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5" x14ac:dyDescent="0.2">
      <c r="A32" s="18" t="s">
        <v>68</v>
      </c>
      <c r="B32" s="9" t="s">
        <v>69</v>
      </c>
      <c r="C32" s="9" t="s">
        <v>70</v>
      </c>
      <c r="D32" s="10" t="s">
        <v>58</v>
      </c>
      <c r="E32" s="11">
        <v>3000</v>
      </c>
      <c r="F32" s="12">
        <v>6</v>
      </c>
      <c r="G32" s="13">
        <v>1.099</v>
      </c>
      <c r="H32" s="14">
        <f t="shared" si="3"/>
        <v>19782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45" x14ac:dyDescent="0.2">
      <c r="A33" s="18" t="s">
        <v>59</v>
      </c>
      <c r="B33" s="9" t="s">
        <v>60</v>
      </c>
      <c r="C33" s="9" t="s">
        <v>61</v>
      </c>
      <c r="D33" s="10" t="s">
        <v>62</v>
      </c>
      <c r="E33" s="11">
        <v>500</v>
      </c>
      <c r="F33" s="12">
        <v>6</v>
      </c>
      <c r="G33" s="13">
        <v>1.099</v>
      </c>
      <c r="H33" s="14">
        <f t="shared" si="3"/>
        <v>3297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2.75" x14ac:dyDescent="0.2">
      <c r="A34" s="96" t="s">
        <v>38</v>
      </c>
      <c r="B34" s="91"/>
      <c r="C34" s="91"/>
      <c r="D34" s="91"/>
      <c r="E34" s="91"/>
      <c r="F34" s="91"/>
      <c r="G34" s="85"/>
      <c r="H34" s="15">
        <f>SUM(H30:H33)</f>
        <v>26485.9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8.75" customHeight="1" x14ac:dyDescent="0.2">
      <c r="A35" s="6"/>
      <c r="B35" s="6"/>
      <c r="C35" s="6"/>
      <c r="D35" s="4"/>
      <c r="E35" s="4"/>
      <c r="F35" s="4"/>
      <c r="G35" s="4"/>
      <c r="H35" s="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8.75" customHeight="1" x14ac:dyDescent="0.2">
      <c r="A36" s="93" t="s">
        <v>71</v>
      </c>
      <c r="B36" s="87"/>
      <c r="C36" s="6"/>
      <c r="D36" s="4"/>
      <c r="E36" s="4"/>
      <c r="F36" s="4"/>
      <c r="G36" s="4"/>
      <c r="H36" s="5" t="s">
        <v>9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25.5" x14ac:dyDescent="0.2">
      <c r="A37" s="19" t="s">
        <v>39</v>
      </c>
      <c r="B37" s="19" t="s">
        <v>40</v>
      </c>
      <c r="C37" s="19" t="s">
        <v>41</v>
      </c>
      <c r="D37" s="3" t="s">
        <v>12</v>
      </c>
      <c r="E37" s="8" t="s">
        <v>13</v>
      </c>
      <c r="F37" s="3" t="s">
        <v>14</v>
      </c>
      <c r="G37" s="3" t="s">
        <v>15</v>
      </c>
      <c r="H37" s="3" t="s">
        <v>17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" x14ac:dyDescent="0.2">
      <c r="A38" s="18" t="s">
        <v>48</v>
      </c>
      <c r="B38" s="9" t="s">
        <v>49</v>
      </c>
      <c r="C38" s="9" t="s">
        <v>50</v>
      </c>
      <c r="D38" s="10" t="s">
        <v>51</v>
      </c>
      <c r="E38" s="11">
        <v>600</v>
      </c>
      <c r="F38" s="12">
        <v>1</v>
      </c>
      <c r="G38" s="13">
        <v>1.099</v>
      </c>
      <c r="H38" s="14">
        <f t="shared" ref="H38:H41" si="4">E38*F38*G38</f>
        <v>659.4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30" x14ac:dyDescent="0.2">
      <c r="A39" s="18" t="s">
        <v>52</v>
      </c>
      <c r="B39" s="9" t="s">
        <v>53</v>
      </c>
      <c r="C39" s="9" t="s">
        <v>54</v>
      </c>
      <c r="D39" s="10" t="s">
        <v>51</v>
      </c>
      <c r="E39" s="11">
        <v>500</v>
      </c>
      <c r="F39" s="12">
        <v>3</v>
      </c>
      <c r="G39" s="13">
        <v>1.099</v>
      </c>
      <c r="H39" s="14">
        <f t="shared" si="4"/>
        <v>1648.5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" x14ac:dyDescent="0.2">
      <c r="A40" s="18" t="s">
        <v>72</v>
      </c>
      <c r="B40" s="9" t="s">
        <v>73</v>
      </c>
      <c r="C40" s="9" t="s">
        <v>74</v>
      </c>
      <c r="D40" s="10" t="s">
        <v>58</v>
      </c>
      <c r="E40" s="11">
        <v>4000</v>
      </c>
      <c r="F40" s="12">
        <v>4</v>
      </c>
      <c r="G40" s="13">
        <v>1.099</v>
      </c>
      <c r="H40" s="14">
        <f t="shared" si="4"/>
        <v>17584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45" x14ac:dyDescent="0.2">
      <c r="A41" s="18" t="s">
        <v>59</v>
      </c>
      <c r="B41" s="9" t="s">
        <v>60</v>
      </c>
      <c r="C41" s="9" t="s">
        <v>61</v>
      </c>
      <c r="D41" s="10" t="s">
        <v>62</v>
      </c>
      <c r="E41" s="11">
        <v>500</v>
      </c>
      <c r="F41" s="12">
        <v>4</v>
      </c>
      <c r="G41" s="13">
        <v>1.099</v>
      </c>
      <c r="H41" s="14">
        <f t="shared" si="4"/>
        <v>2198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2.75" x14ac:dyDescent="0.2">
      <c r="A42" s="90" t="s">
        <v>38</v>
      </c>
      <c r="B42" s="91"/>
      <c r="C42" s="91"/>
      <c r="D42" s="91"/>
      <c r="E42" s="91"/>
      <c r="F42" s="91"/>
      <c r="G42" s="85"/>
      <c r="H42" s="15">
        <f>SUM(H38:H41)</f>
        <v>22089.9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2.7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2.7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2.7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2.7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2.7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2.7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2.7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2.7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2.7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2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</sheetData>
  <mergeCells count="28">
    <mergeCell ref="A42:G42"/>
    <mergeCell ref="A6:B6"/>
    <mergeCell ref="A7:B7"/>
    <mergeCell ref="A8:B8"/>
    <mergeCell ref="A9:B9"/>
    <mergeCell ref="A10:C10"/>
    <mergeCell ref="A12:B12"/>
    <mergeCell ref="A18:G18"/>
    <mergeCell ref="A20:C20"/>
    <mergeCell ref="A26:G26"/>
    <mergeCell ref="A28:B28"/>
    <mergeCell ref="A34:G34"/>
    <mergeCell ref="A36:B36"/>
    <mergeCell ref="D9:G9"/>
    <mergeCell ref="D10:G10"/>
    <mergeCell ref="F6:G6"/>
    <mergeCell ref="A2:G2"/>
    <mergeCell ref="A4:B4"/>
    <mergeCell ref="D4:E4"/>
    <mergeCell ref="F4:G4"/>
    <mergeCell ref="A5:B5"/>
    <mergeCell ref="F5:G5"/>
    <mergeCell ref="D5:E5"/>
    <mergeCell ref="D6:E6"/>
    <mergeCell ref="D7:E7"/>
    <mergeCell ref="F7:G7"/>
    <mergeCell ref="D8:E8"/>
    <mergeCell ref="F8:G8"/>
  </mergeCells>
  <printOptions horizontalCentered="1"/>
  <pageMargins left="0.7" right="0.7" top="0.75" bottom="0.75" header="0" footer="0"/>
  <pageSetup paperSize="9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2</vt:i4>
      </vt:variant>
    </vt:vector>
  </HeadingPairs>
  <TitlesOfParts>
    <vt:vector size="5" baseType="lpstr">
      <vt:lpstr>2026 рік</vt:lpstr>
      <vt:lpstr>2027 рік</vt:lpstr>
      <vt:lpstr>Копія аркуша Детальний розрахун</vt:lpstr>
      <vt:lpstr>'2026 рік'!Область_друку</vt:lpstr>
      <vt:lpstr>'2027 рік'!Область_друку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Фармагей Олександр Іванович</dc:creator>
  <cp:lastModifiedBy>Фармагей Олександр Іванович</cp:lastModifiedBy>
  <cp:lastPrinted>2026-03-03T11:01:37Z</cp:lastPrinted>
  <dcterms:created xsi:type="dcterms:W3CDTF">2025-11-21T10:25:00Z</dcterms:created>
  <dcterms:modified xsi:type="dcterms:W3CDTF">2026-03-03T11:07:25Z</dcterms:modified>
</cp:coreProperties>
</file>